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120" yWindow="240" windowWidth="18150" windowHeight="12330"/>
  </bookViews>
  <sheets>
    <sheet name="COMPONENTS" sheetId="1" r:id="rId1"/>
    <sheet name="MOTOR CONFIG" sheetId="8" r:id="rId2"/>
    <sheet name="AXIS CALC" sheetId="9" r:id="rId3"/>
    <sheet name="AYT" sheetId="10" r:id="rId4"/>
    <sheet name="AZT" sheetId="11" r:id="rId5"/>
    <sheet name="DYT" sheetId="13" r:id="rId6"/>
    <sheet name="DZT" sheetId="14" r:id="rId7"/>
    <sheet name="AXR" sheetId="15" r:id="rId8"/>
    <sheet name="DXR" sheetId="16" r:id="rId9"/>
    <sheet name="SXR" sheetId="17" r:id="rId10"/>
    <sheet name="DX1T DX2T" sheetId="18" r:id="rId11"/>
    <sheet name="SX1 SX2" sheetId="19" r:id="rId12"/>
    <sheet name="SZ1 SZ2" sheetId="20" r:id="rId13"/>
    <sheet name="ANALYZER SIGNALS" sheetId="4" r:id="rId14"/>
    <sheet name="DETECTOR SIGNALS" sheetId="2" r:id="rId15"/>
    <sheet name="SLITS SIGNALS" sheetId="5" r:id="rId16"/>
  </sheets>
  <definedNames>
    <definedName name="_xlnm.Print_Area" localSheetId="13">'ANALYZER SIGNALS'!$I$1:$X$18</definedName>
    <definedName name="_xlnm.Print_Area" localSheetId="0">COMPONENTS!$B$3:$K$49</definedName>
    <definedName name="_xlnm.Print_Area" localSheetId="15">'SLITS SIGNALS'!#REF!</definedName>
  </definedNames>
  <calcPr calcId="145621"/>
</workbook>
</file>

<file path=xl/calcChain.xml><?xml version="1.0" encoding="utf-8"?>
<calcChain xmlns="http://schemas.openxmlformats.org/spreadsheetml/2006/main">
  <c r="J327" i="15" l="1"/>
  <c r="J328" i="15"/>
  <c r="J332" i="15"/>
  <c r="J333" i="15"/>
  <c r="J335" i="15"/>
  <c r="J336" i="15"/>
  <c r="J340" i="15"/>
  <c r="J341" i="15"/>
  <c r="J343" i="15"/>
  <c r="J344" i="15"/>
  <c r="J348" i="15"/>
  <c r="J349" i="15"/>
  <c r="J351" i="15"/>
  <c r="J352" i="15"/>
  <c r="J356" i="15"/>
  <c r="J357" i="15"/>
  <c r="J359" i="15"/>
  <c r="J360" i="15"/>
  <c r="J364" i="15"/>
  <c r="J365" i="15"/>
  <c r="J367" i="15"/>
  <c r="J368" i="15"/>
  <c r="J372" i="15"/>
  <c r="J373" i="15"/>
  <c r="J375" i="15"/>
  <c r="J376" i="15"/>
  <c r="J380" i="15"/>
  <c r="J381" i="15"/>
  <c r="J383" i="15"/>
  <c r="J384" i="15"/>
  <c r="J388" i="15"/>
  <c r="J389" i="15"/>
  <c r="J391" i="15"/>
  <c r="J392" i="15"/>
  <c r="J396" i="15"/>
  <c r="J397" i="15"/>
  <c r="J399" i="15"/>
  <c r="J404" i="15"/>
  <c r="J405" i="15"/>
  <c r="J407" i="15"/>
  <c r="J408" i="15"/>
  <c r="J412" i="15"/>
  <c r="J413" i="15"/>
  <c r="J415" i="15"/>
  <c r="J416" i="15"/>
  <c r="J420" i="15"/>
  <c r="J421" i="15"/>
  <c r="J423" i="15"/>
  <c r="J424" i="15"/>
  <c r="J428" i="15"/>
  <c r="J429" i="15"/>
  <c r="J431" i="15"/>
  <c r="J432" i="15"/>
  <c r="J436" i="15"/>
  <c r="J437" i="15"/>
  <c r="J439" i="15"/>
  <c r="J440" i="15"/>
  <c r="J444" i="15"/>
  <c r="J445" i="15"/>
  <c r="J447" i="15"/>
  <c r="J448" i="15"/>
  <c r="J452" i="15"/>
  <c r="J453" i="15"/>
  <c r="J455" i="15"/>
  <c r="J456" i="15"/>
  <c r="J460" i="15"/>
  <c r="J461" i="15"/>
  <c r="J463" i="15"/>
  <c r="J464" i="15"/>
  <c r="J468" i="15"/>
  <c r="J469" i="15"/>
  <c r="J471" i="15"/>
  <c r="J472" i="15"/>
  <c r="J325" i="15"/>
  <c r="I326" i="15"/>
  <c r="J326" i="15" s="1"/>
  <c r="I327" i="15"/>
  <c r="I328" i="15"/>
  <c r="I329" i="15"/>
  <c r="J329" i="15" s="1"/>
  <c r="I330" i="15"/>
  <c r="J331" i="15" s="1"/>
  <c r="I331" i="15"/>
  <c r="I332" i="15"/>
  <c r="I333" i="15"/>
  <c r="I334" i="15"/>
  <c r="J334" i="15" s="1"/>
  <c r="I335" i="15"/>
  <c r="I336" i="15"/>
  <c r="I337" i="15"/>
  <c r="J337" i="15" s="1"/>
  <c r="I338" i="15"/>
  <c r="J338" i="15" s="1"/>
  <c r="I339" i="15"/>
  <c r="I340" i="15"/>
  <c r="I341" i="15"/>
  <c r="I342" i="15"/>
  <c r="J342" i="15" s="1"/>
  <c r="I343" i="15"/>
  <c r="I344" i="15"/>
  <c r="I345" i="15"/>
  <c r="J345" i="15" s="1"/>
  <c r="I346" i="15"/>
  <c r="J347" i="15" s="1"/>
  <c r="I347" i="15"/>
  <c r="I348" i="15"/>
  <c r="I349" i="15"/>
  <c r="I350" i="15"/>
  <c r="J350" i="15" s="1"/>
  <c r="I351" i="15"/>
  <c r="I352" i="15"/>
  <c r="I353" i="15"/>
  <c r="J353" i="15" s="1"/>
  <c r="I354" i="15"/>
  <c r="J354" i="15" s="1"/>
  <c r="I355" i="15"/>
  <c r="I356" i="15"/>
  <c r="I357" i="15"/>
  <c r="I358" i="15"/>
  <c r="J358" i="15" s="1"/>
  <c r="I359" i="15"/>
  <c r="I360" i="15"/>
  <c r="I361" i="15"/>
  <c r="J361" i="15" s="1"/>
  <c r="I362" i="15"/>
  <c r="J363" i="15" s="1"/>
  <c r="I363" i="15"/>
  <c r="I364" i="15"/>
  <c r="I365" i="15"/>
  <c r="I366" i="15"/>
  <c r="J366" i="15" s="1"/>
  <c r="I367" i="15"/>
  <c r="I368" i="15"/>
  <c r="I369" i="15"/>
  <c r="J369" i="15" s="1"/>
  <c r="I370" i="15"/>
  <c r="J370" i="15" s="1"/>
  <c r="I371" i="15"/>
  <c r="I372" i="15"/>
  <c r="I373" i="15"/>
  <c r="I374" i="15"/>
  <c r="J374" i="15" s="1"/>
  <c r="I375" i="15"/>
  <c r="I376" i="15"/>
  <c r="I377" i="15"/>
  <c r="J377" i="15" s="1"/>
  <c r="I378" i="15"/>
  <c r="J379" i="15" s="1"/>
  <c r="I379" i="15"/>
  <c r="I380" i="15"/>
  <c r="I381" i="15"/>
  <c r="I382" i="15"/>
  <c r="J382" i="15" s="1"/>
  <c r="I383" i="15"/>
  <c r="I384" i="15"/>
  <c r="I385" i="15"/>
  <c r="J385" i="15" s="1"/>
  <c r="I386" i="15"/>
  <c r="J386" i="15" s="1"/>
  <c r="I387" i="15"/>
  <c r="I388" i="15"/>
  <c r="I389" i="15"/>
  <c r="I390" i="15"/>
  <c r="J390" i="15" s="1"/>
  <c r="I391" i="15"/>
  <c r="I392" i="15"/>
  <c r="I393" i="15"/>
  <c r="J393" i="15" s="1"/>
  <c r="I394" i="15"/>
  <c r="J394" i="15" s="1"/>
  <c r="I395" i="15"/>
  <c r="I396" i="15"/>
  <c r="I397" i="15"/>
  <c r="I398" i="15"/>
  <c r="J398" i="15" s="1"/>
  <c r="I399" i="15"/>
  <c r="I400" i="15"/>
  <c r="J400" i="15" s="1"/>
  <c r="I401" i="15"/>
  <c r="J401" i="15" s="1"/>
  <c r="I402" i="15"/>
  <c r="J402" i="15" s="1"/>
  <c r="I403" i="15"/>
  <c r="I404" i="15"/>
  <c r="I405" i="15"/>
  <c r="I406" i="15"/>
  <c r="J406" i="15" s="1"/>
  <c r="I407" i="15"/>
  <c r="I408" i="15"/>
  <c r="I409" i="15"/>
  <c r="J409" i="15" s="1"/>
  <c r="I410" i="15"/>
  <c r="J410" i="15" s="1"/>
  <c r="I411" i="15"/>
  <c r="I412" i="15"/>
  <c r="I413" i="15"/>
  <c r="I414" i="15"/>
  <c r="J414" i="15" s="1"/>
  <c r="I415" i="15"/>
  <c r="I416" i="15"/>
  <c r="I417" i="15"/>
  <c r="J417" i="15" s="1"/>
  <c r="I418" i="15"/>
  <c r="J418" i="15" s="1"/>
  <c r="I419" i="15"/>
  <c r="I420" i="15"/>
  <c r="I421" i="15"/>
  <c r="I422" i="15"/>
  <c r="J422" i="15" s="1"/>
  <c r="I423" i="15"/>
  <c r="I424" i="15"/>
  <c r="I425" i="15"/>
  <c r="J425" i="15" s="1"/>
  <c r="I426" i="15"/>
  <c r="J427" i="15" s="1"/>
  <c r="I427" i="15"/>
  <c r="I428" i="15"/>
  <c r="I429" i="15"/>
  <c r="I430" i="15"/>
  <c r="J430" i="15" s="1"/>
  <c r="I431" i="15"/>
  <c r="I432" i="15"/>
  <c r="I433" i="15"/>
  <c r="J433" i="15" s="1"/>
  <c r="I434" i="15"/>
  <c r="J434" i="15" s="1"/>
  <c r="I435" i="15"/>
  <c r="I436" i="15"/>
  <c r="I437" i="15"/>
  <c r="I438" i="15"/>
  <c r="J438" i="15" s="1"/>
  <c r="I439" i="15"/>
  <c r="I440" i="15"/>
  <c r="I441" i="15"/>
  <c r="J441" i="15" s="1"/>
  <c r="I442" i="15"/>
  <c r="J442" i="15" s="1"/>
  <c r="I443" i="15"/>
  <c r="I444" i="15"/>
  <c r="I445" i="15"/>
  <c r="I446" i="15"/>
  <c r="J446" i="15" s="1"/>
  <c r="I447" i="15"/>
  <c r="I448" i="15"/>
  <c r="I449" i="15"/>
  <c r="J449" i="15" s="1"/>
  <c r="I450" i="15"/>
  <c r="J451" i="15" s="1"/>
  <c r="I451" i="15"/>
  <c r="I452" i="15"/>
  <c r="I453" i="15"/>
  <c r="I454" i="15"/>
  <c r="J454" i="15" s="1"/>
  <c r="I455" i="15"/>
  <c r="I456" i="15"/>
  <c r="I457" i="15"/>
  <c r="J457" i="15" s="1"/>
  <c r="I458" i="15"/>
  <c r="J458" i="15" s="1"/>
  <c r="I459" i="15"/>
  <c r="I460" i="15"/>
  <c r="I461" i="15"/>
  <c r="I462" i="15"/>
  <c r="J462" i="15" s="1"/>
  <c r="I463" i="15"/>
  <c r="I464" i="15"/>
  <c r="I465" i="15"/>
  <c r="J465" i="15" s="1"/>
  <c r="I466" i="15"/>
  <c r="J467" i="15" s="1"/>
  <c r="I467" i="15"/>
  <c r="I468" i="15"/>
  <c r="I469" i="15"/>
  <c r="I470" i="15"/>
  <c r="J470" i="15" s="1"/>
  <c r="I471" i="15"/>
  <c r="I472" i="15"/>
  <c r="I473" i="15"/>
  <c r="J473" i="15" s="1"/>
  <c r="I474" i="15"/>
  <c r="J474" i="15" s="1"/>
  <c r="I325" i="15"/>
  <c r="T328" i="15"/>
  <c r="H337" i="15"/>
  <c r="H338" i="15"/>
  <c r="H339" i="15"/>
  <c r="H340" i="15"/>
  <c r="H341" i="15"/>
  <c r="H342" i="15"/>
  <c r="H343" i="15"/>
  <c r="H344" i="15"/>
  <c r="H345" i="15"/>
  <c r="H346" i="15"/>
  <c r="H347" i="15"/>
  <c r="H348" i="15"/>
  <c r="H349" i="15"/>
  <c r="H350" i="15"/>
  <c r="H351" i="15"/>
  <c r="H352" i="15"/>
  <c r="H353" i="15"/>
  <c r="H354" i="15"/>
  <c r="H355" i="15"/>
  <c r="H356" i="15"/>
  <c r="H357" i="15"/>
  <c r="H358" i="15"/>
  <c r="H359" i="15"/>
  <c r="H360" i="15"/>
  <c r="H361" i="15"/>
  <c r="H362" i="15"/>
  <c r="H363" i="15"/>
  <c r="H364" i="15"/>
  <c r="H365" i="15"/>
  <c r="H366" i="15"/>
  <c r="H367" i="15"/>
  <c r="H368" i="15"/>
  <c r="H369" i="15"/>
  <c r="H370" i="15"/>
  <c r="H371" i="15"/>
  <c r="H372" i="15"/>
  <c r="H373" i="15"/>
  <c r="H374" i="15"/>
  <c r="H375" i="15"/>
  <c r="H376" i="15"/>
  <c r="H377" i="15"/>
  <c r="H378" i="15"/>
  <c r="H379" i="15"/>
  <c r="H380" i="15"/>
  <c r="H381" i="15"/>
  <c r="H382" i="15"/>
  <c r="H383" i="15"/>
  <c r="H384" i="15"/>
  <c r="H385" i="15"/>
  <c r="H386" i="15"/>
  <c r="H387" i="15"/>
  <c r="H388" i="15"/>
  <c r="H389" i="15"/>
  <c r="H390" i="15"/>
  <c r="H391" i="15"/>
  <c r="H392" i="15"/>
  <c r="H393" i="15"/>
  <c r="H394" i="15"/>
  <c r="H395" i="15"/>
  <c r="H396" i="15"/>
  <c r="H397" i="15"/>
  <c r="H398" i="15"/>
  <c r="H399" i="15"/>
  <c r="H400" i="15"/>
  <c r="H401" i="15"/>
  <c r="H402" i="15"/>
  <c r="H403" i="15"/>
  <c r="H404" i="15"/>
  <c r="H405" i="15"/>
  <c r="H406" i="15"/>
  <c r="H407" i="15"/>
  <c r="H408" i="15"/>
  <c r="H409" i="15"/>
  <c r="H410" i="15"/>
  <c r="H411" i="15"/>
  <c r="H412" i="15"/>
  <c r="H413" i="15"/>
  <c r="H414" i="15"/>
  <c r="H415" i="15"/>
  <c r="H416" i="15"/>
  <c r="H417" i="15"/>
  <c r="H418" i="15"/>
  <c r="H419" i="15"/>
  <c r="H420" i="15"/>
  <c r="H421" i="15"/>
  <c r="H422" i="15"/>
  <c r="H423" i="15"/>
  <c r="H424" i="15"/>
  <c r="H425" i="15"/>
  <c r="H426" i="15"/>
  <c r="H427" i="15"/>
  <c r="H428" i="15"/>
  <c r="H429" i="15"/>
  <c r="H430" i="15"/>
  <c r="H431" i="15"/>
  <c r="H432" i="15"/>
  <c r="H433" i="15"/>
  <c r="H434" i="15"/>
  <c r="H435" i="15"/>
  <c r="H436" i="15"/>
  <c r="H437" i="15"/>
  <c r="H438" i="15"/>
  <c r="H439" i="15"/>
  <c r="H440" i="15"/>
  <c r="H441" i="15"/>
  <c r="H442" i="15"/>
  <c r="H443" i="15"/>
  <c r="H444" i="15"/>
  <c r="H445" i="15"/>
  <c r="H446" i="15"/>
  <c r="H447" i="15"/>
  <c r="H448" i="15"/>
  <c r="H449" i="15"/>
  <c r="H450" i="15"/>
  <c r="H451" i="15"/>
  <c r="H452" i="15"/>
  <c r="H453" i="15"/>
  <c r="H454" i="15"/>
  <c r="H455" i="15"/>
  <c r="H456" i="15"/>
  <c r="H457" i="15"/>
  <c r="H458" i="15"/>
  <c r="H459" i="15"/>
  <c r="H460" i="15"/>
  <c r="H461" i="15"/>
  <c r="H462" i="15"/>
  <c r="H463" i="15"/>
  <c r="H464" i="15"/>
  <c r="H465" i="15"/>
  <c r="H466" i="15"/>
  <c r="H467" i="15"/>
  <c r="H468" i="15"/>
  <c r="H469" i="15"/>
  <c r="H470" i="15"/>
  <c r="H471" i="15"/>
  <c r="H472" i="15"/>
  <c r="H473" i="15"/>
  <c r="H474" i="15"/>
  <c r="H326" i="15"/>
  <c r="H327" i="15"/>
  <c r="H328" i="15"/>
  <c r="H329" i="15"/>
  <c r="H330" i="15"/>
  <c r="H331" i="15"/>
  <c r="H332" i="15"/>
  <c r="H333" i="15"/>
  <c r="H334" i="15"/>
  <c r="H335" i="15"/>
  <c r="H336" i="15"/>
  <c r="H325" i="15"/>
  <c r="G324" i="15"/>
  <c r="G325" i="15"/>
  <c r="G326" i="15"/>
  <c r="G327" i="15"/>
  <c r="G328" i="15"/>
  <c r="G329" i="15"/>
  <c r="G330" i="15"/>
  <c r="G331" i="15"/>
  <c r="G332" i="15"/>
  <c r="G333" i="15"/>
  <c r="G334" i="15"/>
  <c r="G335" i="15"/>
  <c r="G336" i="15"/>
  <c r="G337" i="15"/>
  <c r="G338" i="15"/>
  <c r="G339" i="15"/>
  <c r="G340" i="15"/>
  <c r="G341" i="15"/>
  <c r="G342" i="15"/>
  <c r="G343" i="15"/>
  <c r="G344" i="15"/>
  <c r="G345" i="15"/>
  <c r="G346" i="15"/>
  <c r="G347" i="15"/>
  <c r="G348" i="15"/>
  <c r="G349" i="15"/>
  <c r="G350" i="15"/>
  <c r="G351" i="15"/>
  <c r="G352" i="15"/>
  <c r="G353" i="15"/>
  <c r="G354" i="15"/>
  <c r="G355" i="15"/>
  <c r="G356" i="15"/>
  <c r="G357" i="15"/>
  <c r="G358" i="15"/>
  <c r="G359" i="15"/>
  <c r="G360" i="15"/>
  <c r="G361" i="15"/>
  <c r="G362" i="15"/>
  <c r="G363" i="15"/>
  <c r="G364" i="15"/>
  <c r="G365" i="15"/>
  <c r="G366" i="15"/>
  <c r="G367" i="15"/>
  <c r="G368" i="15"/>
  <c r="G369" i="15"/>
  <c r="G370" i="15"/>
  <c r="G371" i="15"/>
  <c r="G372" i="15"/>
  <c r="G373" i="15"/>
  <c r="G374" i="15"/>
  <c r="G375" i="15"/>
  <c r="G376" i="15"/>
  <c r="G377" i="15"/>
  <c r="G378" i="15"/>
  <c r="G379" i="15"/>
  <c r="G380" i="15"/>
  <c r="G381" i="15"/>
  <c r="G382" i="15"/>
  <c r="G383" i="15"/>
  <c r="G384" i="15"/>
  <c r="G385" i="15"/>
  <c r="G386" i="15"/>
  <c r="G387" i="15"/>
  <c r="G388" i="15"/>
  <c r="G389" i="15"/>
  <c r="G390" i="15"/>
  <c r="G391" i="15"/>
  <c r="G392" i="15"/>
  <c r="G393" i="15"/>
  <c r="G394" i="15"/>
  <c r="G395" i="15"/>
  <c r="G396" i="15"/>
  <c r="G397" i="15"/>
  <c r="G398" i="15"/>
  <c r="G399" i="15"/>
  <c r="G400" i="15"/>
  <c r="G401" i="15"/>
  <c r="G402" i="15"/>
  <c r="G403" i="15"/>
  <c r="G404" i="15"/>
  <c r="G405" i="15"/>
  <c r="G406" i="15"/>
  <c r="G407" i="15"/>
  <c r="G408" i="15"/>
  <c r="G409" i="15"/>
  <c r="G410" i="15"/>
  <c r="G411" i="15"/>
  <c r="G412" i="15"/>
  <c r="G413" i="15"/>
  <c r="G414" i="15"/>
  <c r="G415" i="15"/>
  <c r="G416" i="15"/>
  <c r="G417" i="15"/>
  <c r="G418" i="15"/>
  <c r="G419" i="15"/>
  <c r="G420" i="15"/>
  <c r="G421" i="15"/>
  <c r="G422" i="15"/>
  <c r="G423" i="15"/>
  <c r="G424" i="15"/>
  <c r="G425" i="15"/>
  <c r="G426" i="15"/>
  <c r="G427" i="15"/>
  <c r="G428" i="15"/>
  <c r="G429" i="15"/>
  <c r="G430" i="15"/>
  <c r="G431" i="15"/>
  <c r="G432" i="15"/>
  <c r="G433" i="15"/>
  <c r="G434" i="15"/>
  <c r="G435" i="15"/>
  <c r="G436" i="15"/>
  <c r="G437" i="15"/>
  <c r="G438" i="15"/>
  <c r="G439" i="15"/>
  <c r="G440" i="15"/>
  <c r="G441" i="15"/>
  <c r="G442" i="15"/>
  <c r="G443" i="15"/>
  <c r="G444" i="15"/>
  <c r="G445" i="15"/>
  <c r="G446" i="15"/>
  <c r="G447" i="15"/>
  <c r="G448" i="15"/>
  <c r="G449" i="15"/>
  <c r="G450" i="15"/>
  <c r="G451" i="15"/>
  <c r="G452" i="15"/>
  <c r="G453" i="15"/>
  <c r="G454" i="15"/>
  <c r="G455" i="15"/>
  <c r="G456" i="15"/>
  <c r="G457" i="15"/>
  <c r="G458" i="15"/>
  <c r="G459" i="15"/>
  <c r="G460" i="15"/>
  <c r="G461" i="15"/>
  <c r="G462" i="15"/>
  <c r="G463" i="15"/>
  <c r="G464" i="15"/>
  <c r="G465" i="15"/>
  <c r="G466" i="15"/>
  <c r="G467" i="15"/>
  <c r="G468" i="15"/>
  <c r="G469" i="15"/>
  <c r="G470" i="15"/>
  <c r="G471" i="15"/>
  <c r="G472" i="15"/>
  <c r="G473" i="15"/>
  <c r="G474" i="15"/>
  <c r="G475" i="15"/>
  <c r="G323" i="15"/>
  <c r="D325" i="15"/>
  <c r="T326" i="15" s="1"/>
  <c r="E325" i="15" s="1"/>
  <c r="F325" i="15" s="1"/>
  <c r="D326" i="15"/>
  <c r="D327" i="15"/>
  <c r="D328" i="15"/>
  <c r="D329" i="15"/>
  <c r="D330" i="15"/>
  <c r="D331" i="15"/>
  <c r="D332" i="15"/>
  <c r="D333" i="15"/>
  <c r="D334" i="15"/>
  <c r="D335" i="15"/>
  <c r="D336" i="15"/>
  <c r="D337" i="15"/>
  <c r="D338" i="15"/>
  <c r="D339" i="15"/>
  <c r="D340" i="15"/>
  <c r="D341" i="15"/>
  <c r="D342" i="15"/>
  <c r="D343" i="15"/>
  <c r="D344" i="15"/>
  <c r="D345" i="15"/>
  <c r="D346" i="15"/>
  <c r="D347" i="15"/>
  <c r="D348" i="15"/>
  <c r="D349" i="15"/>
  <c r="D350" i="15"/>
  <c r="D351" i="15"/>
  <c r="D352" i="15"/>
  <c r="D353" i="15"/>
  <c r="D354" i="15"/>
  <c r="D355" i="15"/>
  <c r="D356" i="15"/>
  <c r="D357" i="15"/>
  <c r="D358" i="15"/>
  <c r="D359" i="15"/>
  <c r="D360" i="15"/>
  <c r="D361" i="15"/>
  <c r="D362" i="15"/>
  <c r="D363" i="15"/>
  <c r="D364" i="15"/>
  <c r="D365" i="15"/>
  <c r="D366" i="15"/>
  <c r="D367" i="15"/>
  <c r="D368" i="15"/>
  <c r="D369" i="15"/>
  <c r="D370" i="15"/>
  <c r="D371" i="15"/>
  <c r="D372" i="15"/>
  <c r="D373" i="15"/>
  <c r="D374" i="15"/>
  <c r="D375" i="15"/>
  <c r="D376" i="15"/>
  <c r="D377" i="15"/>
  <c r="D378" i="15"/>
  <c r="D379" i="15"/>
  <c r="D380" i="15"/>
  <c r="D381" i="15"/>
  <c r="D382" i="15"/>
  <c r="D383" i="15"/>
  <c r="D384" i="15"/>
  <c r="D385" i="15"/>
  <c r="D386" i="15"/>
  <c r="D387" i="15"/>
  <c r="D388" i="15"/>
  <c r="D389" i="15"/>
  <c r="D390" i="15"/>
  <c r="D391" i="15"/>
  <c r="D392" i="15"/>
  <c r="D393" i="15"/>
  <c r="D394" i="15"/>
  <c r="D395" i="15"/>
  <c r="D396" i="15"/>
  <c r="D397" i="15"/>
  <c r="D398" i="15"/>
  <c r="D399" i="15"/>
  <c r="D400" i="15"/>
  <c r="D401" i="15"/>
  <c r="D402" i="15"/>
  <c r="D403" i="15"/>
  <c r="D404" i="15"/>
  <c r="D405" i="15"/>
  <c r="D406" i="15"/>
  <c r="D407" i="15"/>
  <c r="D408" i="15"/>
  <c r="D409" i="15"/>
  <c r="D410" i="15"/>
  <c r="D411" i="15"/>
  <c r="D412" i="15"/>
  <c r="D413" i="15"/>
  <c r="D414" i="15"/>
  <c r="D415" i="15"/>
  <c r="D416" i="15"/>
  <c r="D417" i="15"/>
  <c r="D418" i="15"/>
  <c r="D419" i="15"/>
  <c r="D420" i="15"/>
  <c r="D421" i="15"/>
  <c r="D422" i="15"/>
  <c r="D423" i="15"/>
  <c r="D424" i="15"/>
  <c r="D425" i="15"/>
  <c r="D426" i="15"/>
  <c r="D427" i="15"/>
  <c r="D428" i="15"/>
  <c r="D429" i="15"/>
  <c r="D430" i="15"/>
  <c r="D431" i="15"/>
  <c r="D432" i="15"/>
  <c r="D433" i="15"/>
  <c r="D434" i="15"/>
  <c r="D435" i="15"/>
  <c r="D436" i="15"/>
  <c r="D437" i="15"/>
  <c r="D438" i="15"/>
  <c r="D439" i="15"/>
  <c r="D440" i="15"/>
  <c r="D441" i="15"/>
  <c r="D442" i="15"/>
  <c r="D443" i="15"/>
  <c r="D444" i="15"/>
  <c r="D445" i="15"/>
  <c r="D446" i="15"/>
  <c r="D447" i="15"/>
  <c r="D448" i="15"/>
  <c r="D449" i="15"/>
  <c r="D450" i="15"/>
  <c r="D451" i="15"/>
  <c r="D452" i="15"/>
  <c r="D453" i="15"/>
  <c r="D454" i="15"/>
  <c r="D455" i="15"/>
  <c r="D456" i="15"/>
  <c r="D457" i="15"/>
  <c r="D458" i="15"/>
  <c r="D459" i="15"/>
  <c r="D460" i="15"/>
  <c r="D461" i="15"/>
  <c r="D462" i="15"/>
  <c r="D463" i="15"/>
  <c r="D464" i="15"/>
  <c r="D465" i="15"/>
  <c r="D466" i="15"/>
  <c r="D467" i="15"/>
  <c r="D468" i="15"/>
  <c r="D469" i="15"/>
  <c r="D470" i="15"/>
  <c r="D471" i="15"/>
  <c r="D472" i="15"/>
  <c r="D473" i="15"/>
  <c r="D474" i="15"/>
  <c r="L146" i="20"/>
  <c r="F146" i="20"/>
  <c r="L146" i="19"/>
  <c r="F146" i="19"/>
  <c r="L146" i="18"/>
  <c r="F146" i="18"/>
  <c r="J33" i="9"/>
  <c r="K33" i="9" s="1"/>
  <c r="R33" i="9" s="1"/>
  <c r="D33" i="9"/>
  <c r="C33" i="9"/>
  <c r="F213" i="15"/>
  <c r="E151" i="15"/>
  <c r="E152" i="15"/>
  <c r="E153" i="15"/>
  <c r="E154" i="15"/>
  <c r="E155" i="15"/>
  <c r="E156" i="15"/>
  <c r="E157" i="15"/>
  <c r="E158" i="15"/>
  <c r="E159" i="15"/>
  <c r="E160" i="15"/>
  <c r="E161" i="15"/>
  <c r="E162" i="15"/>
  <c r="E163" i="15"/>
  <c r="E164" i="15"/>
  <c r="E165" i="15"/>
  <c r="E166" i="15"/>
  <c r="E167" i="15"/>
  <c r="E168" i="15"/>
  <c r="E169" i="15"/>
  <c r="E170" i="15"/>
  <c r="E171" i="15"/>
  <c r="E172" i="15"/>
  <c r="E173" i="15"/>
  <c r="E174" i="15"/>
  <c r="E175" i="15"/>
  <c r="E176" i="15"/>
  <c r="E177" i="15"/>
  <c r="E178" i="15"/>
  <c r="E179" i="15"/>
  <c r="E180" i="15"/>
  <c r="E181" i="15"/>
  <c r="E182" i="15"/>
  <c r="E183" i="15"/>
  <c r="E184" i="15"/>
  <c r="E185" i="15"/>
  <c r="E186" i="15"/>
  <c r="E187" i="15"/>
  <c r="E188" i="15"/>
  <c r="E189" i="15"/>
  <c r="E190" i="15"/>
  <c r="E191" i="15"/>
  <c r="E192" i="15"/>
  <c r="E193" i="15"/>
  <c r="E194" i="15"/>
  <c r="E195" i="15"/>
  <c r="E196" i="15"/>
  <c r="E197" i="15"/>
  <c r="E198" i="15"/>
  <c r="E199" i="15"/>
  <c r="E200" i="15"/>
  <c r="E201" i="15"/>
  <c r="E202" i="15"/>
  <c r="E203" i="15"/>
  <c r="E204" i="15"/>
  <c r="E205" i="15"/>
  <c r="E206" i="15"/>
  <c r="E207" i="15"/>
  <c r="E208" i="15"/>
  <c r="E150" i="15"/>
  <c r="G133" i="15"/>
  <c r="G134" i="15"/>
  <c r="J459" i="15" l="1"/>
  <c r="J443" i="15"/>
  <c r="J435" i="15"/>
  <c r="J419" i="15"/>
  <c r="J411" i="15"/>
  <c r="J403" i="15"/>
  <c r="J395" i="15"/>
  <c r="J387" i="15"/>
  <c r="J371" i="15"/>
  <c r="J355" i="15"/>
  <c r="J339" i="15"/>
  <c r="J466" i="15"/>
  <c r="J450" i="15"/>
  <c r="J426" i="15"/>
  <c r="J378" i="15"/>
  <c r="J362" i="15"/>
  <c r="J346" i="15"/>
  <c r="J330" i="15"/>
  <c r="E334" i="15"/>
  <c r="E435" i="15"/>
  <c r="E427" i="15"/>
  <c r="E411" i="15"/>
  <c r="E332" i="15"/>
  <c r="E470" i="15"/>
  <c r="E454" i="15"/>
  <c r="E438" i="15"/>
  <c r="E422" i="15"/>
  <c r="E398" i="15"/>
  <c r="E382" i="15"/>
  <c r="E366" i="15"/>
  <c r="E350" i="15"/>
  <c r="E461" i="15"/>
  <c r="E445" i="15"/>
  <c r="E429" i="15"/>
  <c r="E413" i="15"/>
  <c r="E389" i="15"/>
  <c r="E373" i="15"/>
  <c r="E357" i="15"/>
  <c r="E333" i="15"/>
  <c r="E452" i="15"/>
  <c r="E436" i="15"/>
  <c r="E420" i="15"/>
  <c r="E404" i="15"/>
  <c r="E380" i="15"/>
  <c r="E348" i="15"/>
  <c r="E419" i="15"/>
  <c r="E462" i="15"/>
  <c r="E446" i="15"/>
  <c r="E430" i="15"/>
  <c r="E414" i="15"/>
  <c r="E406" i="15"/>
  <c r="E390" i="15"/>
  <c r="E374" i="15"/>
  <c r="E358" i="15"/>
  <c r="E342" i="15"/>
  <c r="E469" i="15"/>
  <c r="E453" i="15"/>
  <c r="E437" i="15"/>
  <c r="E421" i="15"/>
  <c r="E405" i="15"/>
  <c r="E397" i="15"/>
  <c r="E381" i="15"/>
  <c r="E365" i="15"/>
  <c r="E349" i="15"/>
  <c r="E341" i="15"/>
  <c r="E468" i="15"/>
  <c r="E460" i="15"/>
  <c r="E444" i="15"/>
  <c r="E428" i="15"/>
  <c r="E412" i="15"/>
  <c r="E396" i="15"/>
  <c r="E388" i="15"/>
  <c r="E372" i="15"/>
  <c r="E364" i="15"/>
  <c r="E356" i="15"/>
  <c r="E340" i="15"/>
  <c r="E467" i="15"/>
  <c r="E459" i="15"/>
  <c r="E451" i="15"/>
  <c r="E443" i="15"/>
  <c r="E403" i="15"/>
  <c r="E395" i="15"/>
  <c r="E387" i="15"/>
  <c r="E379" i="15"/>
  <c r="E371" i="15"/>
  <c r="E363" i="15"/>
  <c r="E355" i="15"/>
  <c r="E347" i="15"/>
  <c r="E339" i="15"/>
  <c r="E331" i="15"/>
  <c r="E474" i="15"/>
  <c r="E466" i="15"/>
  <c r="E458" i="15"/>
  <c r="E450" i="15"/>
  <c r="E442" i="15"/>
  <c r="E434" i="15"/>
  <c r="E426" i="15"/>
  <c r="E418" i="15"/>
  <c r="E410" i="15"/>
  <c r="E402" i="15"/>
  <c r="E394" i="15"/>
  <c r="E386" i="15"/>
  <c r="E378" i="15"/>
  <c r="E370" i="15"/>
  <c r="E362" i="15"/>
  <c r="E354" i="15"/>
  <c r="E346" i="15"/>
  <c r="E338" i="15"/>
  <c r="E330" i="15"/>
  <c r="E473" i="15"/>
  <c r="E465" i="15"/>
  <c r="E457" i="15"/>
  <c r="E449" i="15"/>
  <c r="E441" i="15"/>
  <c r="E433" i="15"/>
  <c r="E425" i="15"/>
  <c r="E417" i="15"/>
  <c r="E409" i="15"/>
  <c r="E401" i="15"/>
  <c r="E393" i="15"/>
  <c r="E385" i="15"/>
  <c r="E377" i="15"/>
  <c r="E369" i="15"/>
  <c r="E361" i="15"/>
  <c r="E353" i="15"/>
  <c r="E345" i="15"/>
  <c r="E337" i="15"/>
  <c r="E329" i="15"/>
  <c r="E472" i="15"/>
  <c r="E464" i="15"/>
  <c r="E456" i="15"/>
  <c r="E448" i="15"/>
  <c r="E440" i="15"/>
  <c r="E432" i="15"/>
  <c r="E424" i="15"/>
  <c r="E416" i="15"/>
  <c r="E408" i="15"/>
  <c r="E400" i="15"/>
  <c r="E392" i="15"/>
  <c r="E384" i="15"/>
  <c r="E376" i="15"/>
  <c r="E368" i="15"/>
  <c r="E360" i="15"/>
  <c r="E352" i="15"/>
  <c r="E344" i="15"/>
  <c r="E336" i="15"/>
  <c r="E328" i="15"/>
  <c r="E471" i="15"/>
  <c r="E463" i="15"/>
  <c r="E455" i="15"/>
  <c r="E447" i="15"/>
  <c r="E439" i="15"/>
  <c r="E431" i="15"/>
  <c r="E423" i="15"/>
  <c r="E415" i="15"/>
  <c r="E407" i="15"/>
  <c r="E399" i="15"/>
  <c r="E391" i="15"/>
  <c r="E383" i="15"/>
  <c r="E375" i="15"/>
  <c r="E367" i="15"/>
  <c r="E359" i="15"/>
  <c r="E351" i="15"/>
  <c r="E343" i="15"/>
  <c r="E335" i="15"/>
  <c r="E327" i="15"/>
  <c r="E326" i="15"/>
  <c r="F326" i="15" s="1"/>
  <c r="F327" i="15" s="1"/>
  <c r="F33" i="9"/>
  <c r="J211" i="15"/>
  <c r="E215" i="15" s="1"/>
  <c r="F26" i="9"/>
  <c r="I26" i="9" s="1"/>
  <c r="P26" i="9" s="1"/>
  <c r="F25" i="9"/>
  <c r="I25" i="9" s="1"/>
  <c r="P25" i="9" s="1"/>
  <c r="M7" i="9"/>
  <c r="D7" i="9"/>
  <c r="F328" i="15" l="1"/>
  <c r="F329" i="15" s="1"/>
  <c r="F330" i="15" s="1"/>
  <c r="F331" i="15" s="1"/>
  <c r="F332" i="15" s="1"/>
  <c r="F333" i="15" s="1"/>
  <c r="F334" i="15" s="1"/>
  <c r="F335" i="15" s="1"/>
  <c r="F336" i="15" s="1"/>
  <c r="F337" i="15" s="1"/>
  <c r="F338" i="15" s="1"/>
  <c r="F339" i="15" s="1"/>
  <c r="F340" i="15" s="1"/>
  <c r="F341" i="15" s="1"/>
  <c r="F342" i="15" s="1"/>
  <c r="F343" i="15" s="1"/>
  <c r="F344" i="15" s="1"/>
  <c r="F345" i="15" s="1"/>
  <c r="F346" i="15" s="1"/>
  <c r="F347" i="15" s="1"/>
  <c r="F348" i="15" s="1"/>
  <c r="F349" i="15" s="1"/>
  <c r="F350" i="15" s="1"/>
  <c r="F351" i="15" s="1"/>
  <c r="F352" i="15" s="1"/>
  <c r="F353" i="15" s="1"/>
  <c r="F354" i="15" s="1"/>
  <c r="F355" i="15" s="1"/>
  <c r="F356" i="15" s="1"/>
  <c r="F357" i="15" s="1"/>
  <c r="F358" i="15" s="1"/>
  <c r="F359" i="15" s="1"/>
  <c r="F360" i="15" s="1"/>
  <c r="F361" i="15" s="1"/>
  <c r="F362" i="15" s="1"/>
  <c r="F363" i="15" s="1"/>
  <c r="F364" i="15" s="1"/>
  <c r="F365" i="15" s="1"/>
  <c r="F366" i="15" s="1"/>
  <c r="F367" i="15" s="1"/>
  <c r="F368" i="15" s="1"/>
  <c r="F369" i="15" s="1"/>
  <c r="F370" i="15" s="1"/>
  <c r="F371" i="15" s="1"/>
  <c r="F372" i="15" s="1"/>
  <c r="F373" i="15" s="1"/>
  <c r="F374" i="15" s="1"/>
  <c r="F375" i="15" s="1"/>
  <c r="F376" i="15" s="1"/>
  <c r="F377" i="15" s="1"/>
  <c r="F378" i="15" s="1"/>
  <c r="F379" i="15" s="1"/>
  <c r="F380" i="15" s="1"/>
  <c r="F381" i="15" s="1"/>
  <c r="F382" i="15" s="1"/>
  <c r="F383" i="15" s="1"/>
  <c r="F384" i="15" s="1"/>
  <c r="F385" i="15" s="1"/>
  <c r="F386" i="15" s="1"/>
  <c r="F387" i="15" s="1"/>
  <c r="F388" i="15" s="1"/>
  <c r="F389" i="15" s="1"/>
  <c r="F390" i="15" s="1"/>
  <c r="F391" i="15" s="1"/>
  <c r="F392" i="15" s="1"/>
  <c r="F393" i="15" s="1"/>
  <c r="F394" i="15" s="1"/>
  <c r="F395" i="15" s="1"/>
  <c r="F396" i="15" s="1"/>
  <c r="F397" i="15" s="1"/>
  <c r="F398" i="15" s="1"/>
  <c r="F399" i="15" s="1"/>
  <c r="F400" i="15" s="1"/>
  <c r="F401" i="15" s="1"/>
  <c r="F402" i="15" s="1"/>
  <c r="F403" i="15" s="1"/>
  <c r="F404" i="15" s="1"/>
  <c r="F405" i="15" s="1"/>
  <c r="F406" i="15" s="1"/>
  <c r="F407" i="15" s="1"/>
  <c r="F408" i="15" s="1"/>
  <c r="F409" i="15" s="1"/>
  <c r="F410" i="15" s="1"/>
  <c r="F411" i="15" s="1"/>
  <c r="F412" i="15" s="1"/>
  <c r="F413" i="15" s="1"/>
  <c r="F414" i="15" s="1"/>
  <c r="F415" i="15" s="1"/>
  <c r="F416" i="15" s="1"/>
  <c r="F417" i="15" s="1"/>
  <c r="F418" i="15" s="1"/>
  <c r="F419" i="15" s="1"/>
  <c r="F420" i="15" s="1"/>
  <c r="F421" i="15" s="1"/>
  <c r="F422" i="15" s="1"/>
  <c r="F423" i="15" s="1"/>
  <c r="F424" i="15" s="1"/>
  <c r="F425" i="15" s="1"/>
  <c r="F426" i="15" s="1"/>
  <c r="F427" i="15" s="1"/>
  <c r="F428" i="15" s="1"/>
  <c r="F429" i="15" s="1"/>
  <c r="F430" i="15" s="1"/>
  <c r="F431" i="15" s="1"/>
  <c r="F432" i="15" s="1"/>
  <c r="F433" i="15" s="1"/>
  <c r="F434" i="15" s="1"/>
  <c r="F435" i="15" s="1"/>
  <c r="F436" i="15" s="1"/>
  <c r="F437" i="15" s="1"/>
  <c r="F438" i="15" s="1"/>
  <c r="F439" i="15" s="1"/>
  <c r="F440" i="15" s="1"/>
  <c r="F441" i="15" s="1"/>
  <c r="F442" i="15" s="1"/>
  <c r="F443" i="15" s="1"/>
  <c r="F444" i="15" s="1"/>
  <c r="F445" i="15" s="1"/>
  <c r="F446" i="15" s="1"/>
  <c r="F447" i="15" s="1"/>
  <c r="F448" i="15" s="1"/>
  <c r="F449" i="15" s="1"/>
  <c r="F450" i="15" s="1"/>
  <c r="F451" i="15" s="1"/>
  <c r="F452" i="15" s="1"/>
  <c r="F453" i="15" s="1"/>
  <c r="F454" i="15" s="1"/>
  <c r="F455" i="15" s="1"/>
  <c r="F456" i="15" s="1"/>
  <c r="F457" i="15" s="1"/>
  <c r="F458" i="15" s="1"/>
  <c r="F459" i="15" s="1"/>
  <c r="F460" i="15" s="1"/>
  <c r="F461" i="15" s="1"/>
  <c r="F462" i="15" s="1"/>
  <c r="F463" i="15" s="1"/>
  <c r="F464" i="15" s="1"/>
  <c r="F465" i="15" s="1"/>
  <c r="F466" i="15" s="1"/>
  <c r="F467" i="15" s="1"/>
  <c r="F468" i="15" s="1"/>
  <c r="F469" i="15" s="1"/>
  <c r="F470" i="15" s="1"/>
  <c r="F471" i="15" s="1"/>
  <c r="F472" i="15" s="1"/>
  <c r="F473" i="15" s="1"/>
  <c r="F474" i="15" s="1"/>
  <c r="I33" i="9"/>
  <c r="F185" i="15"/>
  <c r="F152" i="15"/>
  <c r="F160" i="15"/>
  <c r="F159" i="15"/>
  <c r="F150" i="15"/>
  <c r="G150" i="15" s="1"/>
  <c r="F173" i="15"/>
  <c r="F166" i="15"/>
  <c r="F175" i="15"/>
  <c r="F184" i="15"/>
  <c r="F153" i="15"/>
  <c r="F204" i="15"/>
  <c r="F201" i="15"/>
  <c r="F167" i="15"/>
  <c r="F161" i="15"/>
  <c r="F162" i="15"/>
  <c r="F181" i="15"/>
  <c r="F174" i="15"/>
  <c r="F183" i="15"/>
  <c r="F192" i="15"/>
  <c r="F179" i="15"/>
  <c r="F202" i="15"/>
  <c r="E217" i="15"/>
  <c r="F193" i="15"/>
  <c r="F170" i="15"/>
  <c r="F189" i="15"/>
  <c r="F182" i="15"/>
  <c r="F207" i="15"/>
  <c r="F200" i="15"/>
  <c r="F186" i="15"/>
  <c r="F188" i="15"/>
  <c r="F158" i="15"/>
  <c r="F151" i="15"/>
  <c r="G151" i="15" s="1"/>
  <c r="G152" i="15" s="1"/>
  <c r="G153" i="15" s="1"/>
  <c r="F178" i="15"/>
  <c r="F197" i="15"/>
  <c r="F190" i="15"/>
  <c r="F163" i="15"/>
  <c r="F208" i="15"/>
  <c r="F205" i="15"/>
  <c r="F203" i="15"/>
  <c r="F155" i="15"/>
  <c r="F169" i="15"/>
  <c r="F194" i="15"/>
  <c r="F171" i="15"/>
  <c r="F156" i="15"/>
  <c r="F164" i="15"/>
  <c r="F187" i="15"/>
  <c r="F177" i="15"/>
  <c r="F154" i="15"/>
  <c r="F157" i="15"/>
  <c r="F195" i="15"/>
  <c r="F198" i="15"/>
  <c r="F191" i="15"/>
  <c r="F168" i="15"/>
  <c r="F172" i="15"/>
  <c r="F165" i="15"/>
  <c r="F180" i="15"/>
  <c r="F206" i="15"/>
  <c r="F199" i="15"/>
  <c r="F176" i="15"/>
  <c r="F196" i="15"/>
  <c r="G101" i="17"/>
  <c r="H101" i="17" s="1"/>
  <c r="G134" i="16"/>
  <c r="G133" i="16"/>
  <c r="H133" i="16" s="1"/>
  <c r="H26" i="9"/>
  <c r="G25" i="9"/>
  <c r="H25" i="9" s="1"/>
  <c r="M25" i="9" s="1"/>
  <c r="N25" i="9" s="1"/>
  <c r="G154" i="15" l="1"/>
  <c r="G155" i="15" s="1"/>
  <c r="G156" i="15" s="1"/>
  <c r="G157" i="15"/>
  <c r="G158" i="15" s="1"/>
  <c r="G159" i="15" s="1"/>
  <c r="G160" i="15" s="1"/>
  <c r="G161" i="15" s="1"/>
  <c r="G162" i="15" s="1"/>
  <c r="G163" i="15" s="1"/>
  <c r="G164" i="15" s="1"/>
  <c r="G165" i="15" s="1"/>
  <c r="G166" i="15" s="1"/>
  <c r="G167" i="15" s="1"/>
  <c r="G168" i="15" s="1"/>
  <c r="G169" i="15" s="1"/>
  <c r="G170" i="15" s="1"/>
  <c r="G171" i="15" s="1"/>
  <c r="G172" i="15" s="1"/>
  <c r="G173" i="15" s="1"/>
  <c r="G174" i="15" s="1"/>
  <c r="G175" i="15" s="1"/>
  <c r="G176" i="15" s="1"/>
  <c r="G177" i="15" s="1"/>
  <c r="G178" i="15" s="1"/>
  <c r="G179" i="15" s="1"/>
  <c r="G180" i="15" s="1"/>
  <c r="G181" i="15" s="1"/>
  <c r="G182" i="15" s="1"/>
  <c r="G183" i="15" s="1"/>
  <c r="G184" i="15" s="1"/>
  <c r="G185" i="15" s="1"/>
  <c r="G186" i="15" s="1"/>
  <c r="G187" i="15" s="1"/>
  <c r="G188" i="15" s="1"/>
  <c r="G189" i="15" s="1"/>
  <c r="G190" i="15" s="1"/>
  <c r="G191" i="15" s="1"/>
  <c r="G192" i="15" s="1"/>
  <c r="G193" i="15" s="1"/>
  <c r="G194" i="15" s="1"/>
  <c r="G195" i="15" s="1"/>
  <c r="G196" i="15" s="1"/>
  <c r="G197" i="15" s="1"/>
  <c r="G198" i="15" s="1"/>
  <c r="G199" i="15" s="1"/>
  <c r="G200" i="15" s="1"/>
  <c r="G201" i="15" s="1"/>
  <c r="G202" i="15" s="1"/>
  <c r="G203" i="15" s="1"/>
  <c r="G204" i="15" s="1"/>
  <c r="G205" i="15" s="1"/>
  <c r="G206" i="15" s="1"/>
  <c r="G207" i="15" s="1"/>
  <c r="G208" i="15" s="1"/>
  <c r="H134" i="16"/>
  <c r="G134" i="14"/>
  <c r="G133" i="14"/>
  <c r="G134" i="13"/>
  <c r="G133" i="13"/>
  <c r="G134" i="11" l="1"/>
  <c r="G133" i="11"/>
  <c r="F148" i="10" l="1"/>
  <c r="O148" i="10"/>
  <c r="F149" i="10"/>
  <c r="O149" i="10"/>
  <c r="F150" i="10"/>
  <c r="O150" i="10"/>
  <c r="F151" i="10"/>
  <c r="O151" i="10"/>
  <c r="F152" i="10"/>
  <c r="O152" i="10"/>
  <c r="F153" i="10"/>
  <c r="O153" i="10"/>
  <c r="F154" i="10"/>
  <c r="O154" i="10"/>
  <c r="F155" i="10"/>
  <c r="O155" i="10"/>
  <c r="F156" i="10"/>
  <c r="O156" i="10"/>
  <c r="F157" i="10"/>
  <c r="O157" i="10"/>
  <c r="F158" i="10"/>
  <c r="O158" i="10"/>
  <c r="F159" i="10"/>
  <c r="O159" i="10"/>
  <c r="F165" i="10"/>
  <c r="O165" i="10"/>
  <c r="F166" i="10"/>
  <c r="O166" i="10"/>
  <c r="F167" i="10"/>
  <c r="O167" i="10"/>
  <c r="F168" i="10"/>
  <c r="O168" i="10"/>
  <c r="F169" i="10"/>
  <c r="O169" i="10"/>
  <c r="F170" i="10"/>
  <c r="O170" i="10"/>
  <c r="F171" i="10"/>
  <c r="O171" i="10"/>
  <c r="F172" i="10"/>
  <c r="O172" i="10"/>
  <c r="F173" i="10"/>
  <c r="O173" i="10"/>
  <c r="F174" i="10"/>
  <c r="O174" i="10"/>
  <c r="F175" i="10"/>
  <c r="O175" i="10"/>
  <c r="F176" i="10"/>
  <c r="O176" i="10"/>
  <c r="G181" i="10"/>
  <c r="H181" i="10"/>
  <c r="I181" i="10"/>
  <c r="K181" i="10"/>
  <c r="J181" i="10" s="1"/>
  <c r="L181" i="10"/>
  <c r="M181" i="10"/>
  <c r="O181" i="10"/>
  <c r="N181" i="10" s="1"/>
  <c r="P181" i="10"/>
  <c r="Q181" i="10"/>
  <c r="S181" i="10"/>
  <c r="R181" i="10" s="1"/>
  <c r="G182" i="10"/>
  <c r="I182" i="10"/>
  <c r="H182" i="10" s="1"/>
  <c r="K182" i="10"/>
  <c r="J182" i="10" s="1"/>
  <c r="M182" i="10"/>
  <c r="L182" i="10" s="1"/>
  <c r="O182" i="10"/>
  <c r="N182" i="10" s="1"/>
  <c r="Q182" i="10"/>
  <c r="P182" i="10" s="1"/>
  <c r="S182" i="10"/>
  <c r="R182" i="10" s="1"/>
  <c r="G183" i="10"/>
  <c r="I183" i="10"/>
  <c r="H183" i="10" s="1"/>
  <c r="J183" i="10"/>
  <c r="K183" i="10"/>
  <c r="M183" i="10"/>
  <c r="L183" i="10" s="1"/>
  <c r="N183" i="10"/>
  <c r="O183" i="10"/>
  <c r="Q183" i="10"/>
  <c r="P183" i="10" s="1"/>
  <c r="R183" i="10"/>
  <c r="S183" i="10"/>
  <c r="G184" i="10"/>
  <c r="I184" i="10"/>
  <c r="H184" i="10" s="1"/>
  <c r="K184" i="10"/>
  <c r="J184" i="10" s="1"/>
  <c r="M184" i="10"/>
  <c r="L184" i="10" s="1"/>
  <c r="O184" i="10"/>
  <c r="N184" i="10" s="1"/>
  <c r="Q184" i="10"/>
  <c r="P184" i="10" s="1"/>
  <c r="S184" i="10"/>
  <c r="R184" i="10" s="1"/>
  <c r="G185" i="10"/>
  <c r="H185" i="10"/>
  <c r="I185" i="10"/>
  <c r="K185" i="10"/>
  <c r="J185" i="10" s="1"/>
  <c r="L185" i="10"/>
  <c r="M185" i="10"/>
  <c r="O185" i="10"/>
  <c r="N185" i="10" s="1"/>
  <c r="P185" i="10"/>
  <c r="Q185" i="10"/>
  <c r="S185" i="10"/>
  <c r="R185" i="10" s="1"/>
  <c r="G186" i="10"/>
  <c r="I186" i="10"/>
  <c r="H186" i="10" s="1"/>
  <c r="K186" i="10"/>
  <c r="J186" i="10" s="1"/>
  <c r="M186" i="10"/>
  <c r="L186" i="10" s="1"/>
  <c r="O186" i="10"/>
  <c r="N186" i="10" s="1"/>
  <c r="Q186" i="10"/>
  <c r="P186" i="10" s="1"/>
  <c r="S186" i="10"/>
  <c r="R186" i="10" s="1"/>
  <c r="G187" i="10"/>
  <c r="I187" i="10"/>
  <c r="H187" i="10" s="1"/>
  <c r="J187" i="10"/>
  <c r="K187" i="10"/>
  <c r="M187" i="10"/>
  <c r="L187" i="10" s="1"/>
  <c r="N187" i="10"/>
  <c r="O187" i="10"/>
  <c r="Q187" i="10"/>
  <c r="P187" i="10" s="1"/>
  <c r="R187" i="10"/>
  <c r="S187" i="10"/>
  <c r="G188" i="10"/>
  <c r="I188" i="10"/>
  <c r="H188" i="10" s="1"/>
  <c r="K188" i="10"/>
  <c r="J188" i="10" s="1"/>
  <c r="M188" i="10"/>
  <c r="L188" i="10" s="1"/>
  <c r="O188" i="10"/>
  <c r="N188" i="10" s="1"/>
  <c r="Q188" i="10"/>
  <c r="P188" i="10" s="1"/>
  <c r="S188" i="10"/>
  <c r="R188" i="10" s="1"/>
  <c r="G123" i="10"/>
  <c r="G124" i="10"/>
  <c r="G125" i="10"/>
  <c r="G126" i="10"/>
  <c r="G127" i="10"/>
  <c r="G122" i="10"/>
  <c r="D16" i="9"/>
  <c r="D15" i="9"/>
  <c r="D14" i="9"/>
  <c r="D13" i="9"/>
  <c r="C16" i="9"/>
  <c r="C15" i="9"/>
  <c r="C14" i="9"/>
  <c r="C13" i="9"/>
  <c r="D12" i="9"/>
  <c r="C12" i="9"/>
  <c r="D11" i="9"/>
  <c r="C11" i="9"/>
  <c r="D10" i="9"/>
  <c r="D9" i="9"/>
  <c r="C10" i="9"/>
  <c r="C9" i="9"/>
  <c r="M9" i="9"/>
  <c r="M10" i="9"/>
  <c r="M8" i="9"/>
  <c r="D8" i="9"/>
  <c r="C8" i="9"/>
  <c r="C7" i="9"/>
  <c r="K10" i="8"/>
  <c r="K9" i="8"/>
  <c r="K7" i="8"/>
  <c r="K8" i="8"/>
  <c r="K6" i="8"/>
  <c r="I7" i="8"/>
  <c r="I8" i="8"/>
  <c r="I9" i="8"/>
  <c r="I10" i="8"/>
  <c r="I6" i="8"/>
  <c r="F12" i="9" l="1"/>
  <c r="I12" i="9" s="1"/>
  <c r="P12" i="9" s="1"/>
  <c r="N9" i="9"/>
  <c r="F13" i="9"/>
  <c r="I13" i="9" s="1"/>
  <c r="P13" i="9" s="1"/>
  <c r="F16" i="9"/>
  <c r="I16" i="9" s="1"/>
  <c r="P16" i="9" s="1"/>
  <c r="N10" i="9"/>
  <c r="F11" i="9"/>
  <c r="I11" i="9" s="1"/>
  <c r="P11" i="9" s="1"/>
  <c r="F14" i="9"/>
  <c r="I14" i="9" s="1"/>
  <c r="P14" i="9" s="1"/>
  <c r="F15" i="9"/>
  <c r="I15" i="9" s="1"/>
  <c r="P15" i="9" s="1"/>
  <c r="F7" i="9"/>
  <c r="I7" i="9" s="1"/>
  <c r="P7" i="9" s="1"/>
  <c r="N7" i="9"/>
  <c r="F8" i="9"/>
  <c r="I8" i="9" s="1"/>
  <c r="P8" i="9" s="1"/>
  <c r="F9" i="9"/>
  <c r="I9" i="9" s="1"/>
  <c r="P9" i="9" s="1"/>
  <c r="F10" i="9"/>
  <c r="I10" i="9" s="1"/>
  <c r="P10" i="9" s="1"/>
  <c r="N8" i="9"/>
</calcChain>
</file>

<file path=xl/sharedStrings.xml><?xml version="1.0" encoding="utf-8"?>
<sst xmlns="http://schemas.openxmlformats.org/spreadsheetml/2006/main" count="1339" uniqueCount="426">
  <si>
    <t>ANALYZER</t>
  </si>
  <si>
    <t>Y TRANSLATION</t>
  </si>
  <si>
    <t>Z TRANSLATION</t>
  </si>
  <si>
    <t>X ROTATION</t>
  </si>
  <si>
    <t>COMPONENT</t>
  </si>
  <si>
    <t>LENGTH (mm)</t>
  </si>
  <si>
    <t>BENDERS</t>
  </si>
  <si>
    <t>DETECTOR</t>
  </si>
  <si>
    <t>PRECISTEP 1</t>
  </si>
  <si>
    <t>X TRANSLATION</t>
  </si>
  <si>
    <t>PRECISTEP 2</t>
  </si>
  <si>
    <t>PIN</t>
  </si>
  <si>
    <t>SLITS</t>
  </si>
  <si>
    <t>X OPEN</t>
  </si>
  <si>
    <t>Z OPEN</t>
  </si>
  <si>
    <t>ZSS32,200,1,2+HD08/100</t>
  </si>
  <si>
    <t>I12-CURRENT 1,2 Amp</t>
  </si>
  <si>
    <t xml:space="preserve"> SIZE 32, RESOLUTION 200</t>
  </si>
  <si>
    <t>HARMONIC GEAR i=100</t>
  </si>
  <si>
    <t>PRECISTEP 1:</t>
  </si>
  <si>
    <t>AM2224-2R-AV-18-14+22/5-69.2:3</t>
  </si>
  <si>
    <t>with encoder: PE 22-120</t>
  </si>
  <si>
    <t>PRECISTEP 2:</t>
  </si>
  <si>
    <t>PIN:</t>
  </si>
  <si>
    <t>HAMAMATSU</t>
  </si>
  <si>
    <t>S3590-08</t>
  </si>
  <si>
    <t>DETECTOR:</t>
  </si>
  <si>
    <t>DECTRIS</t>
  </si>
  <si>
    <t>MYTHEN 1K</t>
  </si>
  <si>
    <t>RENISHAW 1:</t>
  </si>
  <si>
    <t>RENISHAW 2:</t>
  </si>
  <si>
    <t>RENISHAW 1</t>
  </si>
  <si>
    <t>RENISHAW 2</t>
  </si>
  <si>
    <t>PHYTRON 1</t>
  </si>
  <si>
    <t>PHYTRON 1:</t>
  </si>
  <si>
    <t xml:space="preserve"> </t>
  </si>
  <si>
    <t>14 Ncm, flange 42 mm, 500/1000 steps/rev.</t>
  </si>
  <si>
    <t>incl. wiring and connector.</t>
  </si>
  <si>
    <t>HUBER 1</t>
  </si>
  <si>
    <t>HUBER 1:</t>
  </si>
  <si>
    <t>MOTOR PHYTRON ZSS43.500-2.5:</t>
  </si>
  <si>
    <t>ZERO POINT 9100</t>
  </si>
  <si>
    <t>2 limit switches (PA 6.6) with Al-housing.</t>
  </si>
  <si>
    <t>LIMIT SWITCH 1</t>
  </si>
  <si>
    <t>LIMIT SWITCH 2</t>
  </si>
  <si>
    <t>HUBER 2:</t>
  </si>
  <si>
    <t>HUBER 2</t>
  </si>
  <si>
    <t>LIMIT SWITCH 2:</t>
  </si>
  <si>
    <t>OMRON SS 5</t>
  </si>
  <si>
    <t>LIMIT SWITCH 1:</t>
  </si>
  <si>
    <t>BAUMER IFRM 03N3501/L</t>
  </si>
  <si>
    <t>MEAB1</t>
  </si>
  <si>
    <t>LPAB1</t>
  </si>
  <si>
    <t>LNAB1</t>
  </si>
  <si>
    <t>MEAB2</t>
  </si>
  <si>
    <t>LPAB2</t>
  </si>
  <si>
    <t>LNAB2</t>
  </si>
  <si>
    <t>MAYT.PHA+</t>
  </si>
  <si>
    <t>MAYT.PHA-</t>
  </si>
  <si>
    <t>MAYT.PHB+</t>
  </si>
  <si>
    <t>MAYT.PHB-</t>
  </si>
  <si>
    <t>EAYT.A+</t>
  </si>
  <si>
    <t>MAXR.PHA-</t>
  </si>
  <si>
    <t>MAXR.PHA+</t>
  </si>
  <si>
    <t>MAXR.PHB+</t>
  </si>
  <si>
    <t>MAXR.PHB-</t>
  </si>
  <si>
    <t>MAZT.PHA-</t>
  </si>
  <si>
    <t>MAZT.PHA+</t>
  </si>
  <si>
    <t>MAZT.PHB+</t>
  </si>
  <si>
    <t>MAZT.PHB-</t>
  </si>
  <si>
    <t>MEAB1.PHA+</t>
  </si>
  <si>
    <t>MEAB1.PHA-</t>
  </si>
  <si>
    <t>MEAB1.PHB+</t>
  </si>
  <si>
    <t>MEAB1.PHB-</t>
  </si>
  <si>
    <t>MEAB2.PHA+</t>
  </si>
  <si>
    <t>MEAB2.PHA-</t>
  </si>
  <si>
    <t>MEAB2.PHB+</t>
  </si>
  <si>
    <t>MEAB2.PHB-</t>
  </si>
  <si>
    <t>EAYT.A-</t>
  </si>
  <si>
    <t>EAYT.B+</t>
  </si>
  <si>
    <t>EAYT.B-</t>
  </si>
  <si>
    <t>EAYT.Z+</t>
  </si>
  <si>
    <t>EAYT.Z-</t>
  </si>
  <si>
    <t>EAYT.P</t>
  </si>
  <si>
    <t>EAYT.Q</t>
  </si>
  <si>
    <t>EAXR.A+</t>
  </si>
  <si>
    <t>EAXR.A-</t>
  </si>
  <si>
    <t>EAXR.B+</t>
  </si>
  <si>
    <t>EAXR.B-</t>
  </si>
  <si>
    <t>EAXR.Z+</t>
  </si>
  <si>
    <t>EAXR.Z-</t>
  </si>
  <si>
    <t>EAXR.P</t>
  </si>
  <si>
    <t>EAXR.Q</t>
  </si>
  <si>
    <t>EAZT.A+</t>
  </si>
  <si>
    <t>EAZT.A-</t>
  </si>
  <si>
    <t>EAZT.B+</t>
  </si>
  <si>
    <t>EAZT.B-</t>
  </si>
  <si>
    <t>EAZT.Z+</t>
  </si>
  <si>
    <t>EAZT.Z-</t>
  </si>
  <si>
    <t>EAZT.P</t>
  </si>
  <si>
    <t>EAZT.Q</t>
  </si>
  <si>
    <t>MEAB1.EA</t>
  </si>
  <si>
    <t>MEAB1.EB</t>
  </si>
  <si>
    <t>MEAB2.EA</t>
  </si>
  <si>
    <t>MEAB2.EB</t>
  </si>
  <si>
    <t>5V</t>
  </si>
  <si>
    <t>0V</t>
  </si>
  <si>
    <t>MDZT</t>
  </si>
  <si>
    <t>MDYT</t>
  </si>
  <si>
    <t>MDXR</t>
  </si>
  <si>
    <t>EDXR</t>
  </si>
  <si>
    <t>MDZT.PHA+</t>
  </si>
  <si>
    <t>MDZT.PHA-</t>
  </si>
  <si>
    <t>MDZT.PHB+</t>
  </si>
  <si>
    <t>MDZT.PHB-</t>
  </si>
  <si>
    <t>MDYT.PHA+</t>
  </si>
  <si>
    <t>MDYT.PHA-</t>
  </si>
  <si>
    <t>MDYT.PHB+</t>
  </si>
  <si>
    <t>MDYT.PHB-</t>
  </si>
  <si>
    <t>MDXR.PHA+</t>
  </si>
  <si>
    <t>MDXR.PHA-</t>
  </si>
  <si>
    <t>MDXR.PHB+</t>
  </si>
  <si>
    <t>MDXR.PHB-</t>
  </si>
  <si>
    <t>MDX1.PHA+</t>
  </si>
  <si>
    <t>MDX1.PHA-</t>
  </si>
  <si>
    <t>MDX1.PHB+</t>
  </si>
  <si>
    <t>MDX1.PHB-</t>
  </si>
  <si>
    <t>MDX2.PHA+</t>
  </si>
  <si>
    <t>MDX2.PHA-</t>
  </si>
  <si>
    <t>MDX2.PHB+</t>
  </si>
  <si>
    <t>MDX2.PHB-</t>
  </si>
  <si>
    <t>LPDZT.OUT</t>
  </si>
  <si>
    <t>LNDZT.OUT</t>
  </si>
  <si>
    <t>LPDYT.OUT</t>
  </si>
  <si>
    <t>LNDYT.OUT</t>
  </si>
  <si>
    <t>LPDX1.OUT</t>
  </si>
  <si>
    <t>LNDX1.OUT</t>
  </si>
  <si>
    <t>LPDX2.OUT</t>
  </si>
  <si>
    <t>LNDX2.OUT</t>
  </si>
  <si>
    <t>24V</t>
  </si>
  <si>
    <t>EDXR.A+</t>
  </si>
  <si>
    <t>EDXR.A-</t>
  </si>
  <si>
    <t>EDXR.B+</t>
  </si>
  <si>
    <t>EDXR.B-</t>
  </si>
  <si>
    <t>EDXR.Z+</t>
  </si>
  <si>
    <t>EDXR.Z-</t>
  </si>
  <si>
    <t>EDXR.P</t>
  </si>
  <si>
    <t>EDXR.Q</t>
  </si>
  <si>
    <t>12V</t>
  </si>
  <si>
    <t>MDXR.LP</t>
  </si>
  <si>
    <t>MDXR.LN</t>
  </si>
  <si>
    <t>DET DB9</t>
  </si>
  <si>
    <t>PIN.IN</t>
  </si>
  <si>
    <t>PIN.OUT</t>
  </si>
  <si>
    <t>PIN.GND</t>
  </si>
  <si>
    <t>PIN.-12VL</t>
  </si>
  <si>
    <t>PIN.+12VL</t>
  </si>
  <si>
    <t>PIN.CAL</t>
  </si>
  <si>
    <t>PIN.GAIN</t>
  </si>
  <si>
    <t>DET DB50</t>
  </si>
  <si>
    <t>DET (50)</t>
  </si>
  <si>
    <t>DB37-1</t>
  </si>
  <si>
    <t>DB37-2</t>
  </si>
  <si>
    <t>MSX1.PHA+</t>
  </si>
  <si>
    <t>MSX1.PHA-</t>
  </si>
  <si>
    <t>MSX1.PHB+</t>
  </si>
  <si>
    <t>MSX1.PHB-</t>
  </si>
  <si>
    <t>MSX2.PHA+</t>
  </si>
  <si>
    <t>MSX2.PHA-</t>
  </si>
  <si>
    <t>MSX2.PHB+</t>
  </si>
  <si>
    <t>MSX2.PHB-</t>
  </si>
  <si>
    <t>MSZ1.PHA+</t>
  </si>
  <si>
    <t>MSZ1.PHA-</t>
  </si>
  <si>
    <t>MSZ1.PHB+</t>
  </si>
  <si>
    <t>MSZ1.PHB-</t>
  </si>
  <si>
    <t>MSZ2.PHA+</t>
  </si>
  <si>
    <t>MSZ2.PHA-</t>
  </si>
  <si>
    <t>MSZ2.PHB+</t>
  </si>
  <si>
    <t>MSZ2.PHB-</t>
  </si>
  <si>
    <t>MSXR.PHA+</t>
  </si>
  <si>
    <t>MSXR.PHA-</t>
  </si>
  <si>
    <t>MSXR.PHB+</t>
  </si>
  <si>
    <t>MSXR.PHB-</t>
  </si>
  <si>
    <t>LPSX1.OUT</t>
  </si>
  <si>
    <t>LPSX2.OUT</t>
  </si>
  <si>
    <t>LPSZ1.OUT</t>
  </si>
  <si>
    <t>LPSZ2.OUT</t>
  </si>
  <si>
    <t>LNSX1.OUT</t>
  </si>
  <si>
    <t>LNSX2.OUT</t>
  </si>
  <si>
    <t>LNSZ1.OUT</t>
  </si>
  <si>
    <t>LNSZ2.OUT</t>
  </si>
  <si>
    <t>MSXR.LP</t>
  </si>
  <si>
    <t>MSXR.LN</t>
  </si>
  <si>
    <t>DB25-1</t>
  </si>
  <si>
    <t>DB25-2</t>
  </si>
  <si>
    <t>PIN TO PIN</t>
  </si>
  <si>
    <t>PHYTRON</t>
  </si>
  <si>
    <t>PRECISTEP_1</t>
  </si>
  <si>
    <t>PRECISTEP_2</t>
  </si>
  <si>
    <t>NC</t>
  </si>
  <si>
    <t>LIMIT_SWITCH_1</t>
  </si>
  <si>
    <t>LIMIT_SWITCH_2</t>
  </si>
  <si>
    <t>RENISHAW_EAYT</t>
  </si>
  <si>
    <t>RENISHAW_EAZT</t>
  </si>
  <si>
    <t>RENISHAW_EAXR</t>
  </si>
  <si>
    <t>PRECISTEP</t>
  </si>
  <si>
    <t>HUBER</t>
  </si>
  <si>
    <t>RENISHAW</t>
  </si>
  <si>
    <t>DETENC</t>
  </si>
  <si>
    <t>DETMOT</t>
  </si>
  <si>
    <t>DETMOT(2)</t>
  </si>
  <si>
    <t>DETENC(2)</t>
  </si>
  <si>
    <t>ANMOT</t>
  </si>
  <si>
    <t>ANENC</t>
  </si>
  <si>
    <t>SLMOT</t>
  </si>
  <si>
    <t>SLENC</t>
  </si>
  <si>
    <t>MSXR.O1</t>
  </si>
  <si>
    <t>MSXR.O2</t>
  </si>
  <si>
    <t>CLEAR interface connector</t>
  </si>
  <si>
    <t>MAYT, EAYT</t>
  </si>
  <si>
    <t>MAXR, EAXR</t>
  </si>
  <si>
    <t>MAZT, EAZT</t>
  </si>
  <si>
    <t>MDX1T</t>
  </si>
  <si>
    <t>MDX2T</t>
  </si>
  <si>
    <t>MOTX1</t>
  </si>
  <si>
    <t>MOTX2</t>
  </si>
  <si>
    <t>MOTZ1</t>
  </si>
  <si>
    <t>MOTZ2</t>
  </si>
  <si>
    <t>MOTXR</t>
  </si>
  <si>
    <t>RENISHAW 3:</t>
  </si>
  <si>
    <t>SiGNUM™ RESM rotary (angle) encoder system</t>
  </si>
  <si>
    <t>RENISHAW 3</t>
  </si>
  <si>
    <t>MOTOR</t>
  </si>
  <si>
    <t>Phytron 1</t>
  </si>
  <si>
    <t>Reference</t>
  </si>
  <si>
    <t>Poles</t>
  </si>
  <si>
    <t>Phases</t>
  </si>
  <si>
    <t>Steps/turn</t>
  </si>
  <si>
    <t>Current (A)</t>
  </si>
  <si>
    <t>Resistance</t>
  </si>
  <si>
    <t>Reduction</t>
  </si>
  <si>
    <t>Steps/axis_turn</t>
  </si>
  <si>
    <t>Huber 1</t>
  </si>
  <si>
    <t>Huber 2</t>
  </si>
  <si>
    <t>ZSS43.500-2.5</t>
  </si>
  <si>
    <t>Precistep 1</t>
  </si>
  <si>
    <t>Precistep 2</t>
  </si>
  <si>
    <t>AM2224-2R-AV-18-14+22/5-69.2:3-PE22-120</t>
  </si>
  <si>
    <t>AM2224-2R-AV-18-14+22/5-69.2:1</t>
  </si>
  <si>
    <t>AXIS</t>
  </si>
  <si>
    <t>AYT</t>
  </si>
  <si>
    <t>Phytron1</t>
  </si>
  <si>
    <t>T1000-30A</t>
  </si>
  <si>
    <t>ENCODER SYSTEM</t>
  </si>
  <si>
    <t>Ti-0020-A20-A</t>
  </si>
  <si>
    <t>READHEAD</t>
  </si>
  <si>
    <t>INTERFACE</t>
  </si>
  <si>
    <t>RESOLUTION</t>
  </si>
  <si>
    <t>TYPE</t>
  </si>
  <si>
    <t>steps/turn_motor</t>
  </si>
  <si>
    <t>SPINDLE</t>
  </si>
  <si>
    <t>BNK1404</t>
  </si>
  <si>
    <t>STEP (m)</t>
  </si>
  <si>
    <t>steps/turn_axis</t>
  </si>
  <si>
    <t>encoder_counts/turn_motor</t>
  </si>
  <si>
    <t>encoder_counts/turn_axis</t>
  </si>
  <si>
    <t>AZT</t>
  </si>
  <si>
    <t>AXR</t>
  </si>
  <si>
    <t>BNK1402</t>
  </si>
  <si>
    <t>AB1</t>
  </si>
  <si>
    <t>AB2</t>
  </si>
  <si>
    <t>SR030-A</t>
  </si>
  <si>
    <t>Si-NN-0200</t>
  </si>
  <si>
    <t>DZT</t>
  </si>
  <si>
    <t>DYT</t>
  </si>
  <si>
    <t>DX1T</t>
  </si>
  <si>
    <t>DX2T</t>
  </si>
  <si>
    <t>TONiC™ RGSZ rotary (angle) encoder system</t>
  </si>
  <si>
    <t>Precistep2</t>
  </si>
  <si>
    <t>DXR</t>
  </si>
  <si>
    <t>Huber1</t>
  </si>
  <si>
    <t>SX1</t>
  </si>
  <si>
    <t>SX2</t>
  </si>
  <si>
    <t>SZ1</t>
  </si>
  <si>
    <t>SZ2</t>
  </si>
  <si>
    <t>SXR</t>
  </si>
  <si>
    <t>Huber2</t>
  </si>
  <si>
    <t>PICTURES</t>
  </si>
  <si>
    <t>AXIS, MOTOR and ENCODER configuration</t>
  </si>
  <si>
    <t>Encoder configuration based on calculations done in AXIS CALC tab.
As the motor is driven in half_stepping (400 steps/turn), with a motion velocity of 4000 stps/s, the motor is moving at 10 turns/s.
This means 400 encoder_steps/s, which is an encoder velocity low enough to be sure that no steps are not lost.</t>
  </si>
  <si>
    <t>TESTS</t>
  </si>
  <si>
    <t>TEST #1</t>
  </si>
  <si>
    <t>A homing sequence is performed with a speed velocity of 1000 steps/s.
When the homing signal is found in positive direction, the axis position (encoder) is set to 0.
Then the axis is moved up to the lim+ position, and the Indexer and Encoder registers are recorded.
From this point, the axis is moved in the full range (from lim+ to lim-) and the registers are recorded.
This full range movement is repeated many times in order to see if motor or encoder pulses are lost.
The motion velocity of this test is 4000 steps/s</t>
  </si>
  <si>
    <t>Move</t>
  </si>
  <si>
    <t>LIM</t>
  </si>
  <si>
    <t>Register</t>
  </si>
  <si>
    <t>Value</t>
  </si>
  <si>
    <t>lim+</t>
  </si>
  <si>
    <t>Indexer</t>
  </si>
  <si>
    <t>Encoder</t>
  </si>
  <si>
    <t>lim-</t>
  </si>
  <si>
    <t>um</t>
  </si>
  <si>
    <t>With these results it can be observed that the maximum deviation in the encoder counts in the full range is 6 counts (6um).
It can also be observed that to do the full range, the indexer pulses needed vary up to in 52 pulses. Besides, the relation between Indexer and encoder registers should be ideally 10, and it isn't. It makes sense that some indexer pulses are lost in the operation.
Feasability of operating in closed loop should be studied.</t>
  </si>
  <si>
    <t>TEST #2</t>
  </si>
  <si>
    <t>Trip</t>
  </si>
  <si>
    <t>@ 4000 steps/s, 0.8s acc. Time</t>
  </si>
  <si>
    <t>@ 4000 steps/s, 1.6s acc. Time</t>
  </si>
  <si>
    <t>@ 8000 steps/s, 0.8s acc. Time</t>
  </si>
  <si>
    <t>@ 8000 steps/s, 1.6s acc. Time</t>
  </si>
  <si>
    <t>Move 0</t>
  </si>
  <si>
    <t>Move 1</t>
  </si>
  <si>
    <t>Move 2</t>
  </si>
  <si>
    <t>Move 3</t>
  </si>
  <si>
    <t>Move 4</t>
  </si>
  <si>
    <t>Move 5</t>
  </si>
  <si>
    <t>Move 6</t>
  </si>
  <si>
    <t>Case 1. 
4000 steps/s, 0.8s acc.time</t>
  </si>
  <si>
    <t>Case 2. 
4000 steps/s, 1.6s acc.time</t>
  </si>
  <si>
    <t>Case 3. 
8000 steps/s, 0.8s acc.time</t>
  </si>
  <si>
    <t>Case 4. 
8000 steps/s, 1.6s acc.time</t>
  </si>
  <si>
    <t>After performing TEST 1, the axis is moved to encoder position -100000 and the indexer is set to -1000000.
In this point the axis is moved several times with +/-500000 indexer pulses. After every movement the encoder and indexer registers are registered.
The motion velocity used in this test is 4000 steps/s and 8000 steps/s, and the acceleration time is 0.8s and 1.6s. Through all the combinations it can be determined if the movement errors are produced by the velocity, acceleration time or mechanical non-linearitites.</t>
  </si>
  <si>
    <t>Comparison</t>
  </si>
  <si>
    <t>TEST #3</t>
  </si>
  <si>
    <t>The motor is configured in closed-loop with the following configuration:</t>
  </si>
  <si>
    <t>As the position source is configured by the TGTENC multiplying the encoder value by the relation between motor_steps/turn and encoder_steps/turn, we have:         Position=EncIn*400/40=EncIn*10</t>
  </si>
  <si>
    <t>So the resolution of the Deadband and Settle window must be 10. Both parameters are set to 10 in order to have 1um accuracy.</t>
  </si>
  <si>
    <t>Encoder configuration based on calculations done in AXIS CALC tab.
As the motor is driven in half_stepping (400 steps/turn), with a motion velocity of 8000 stps/s, the motor is moving at 20 turns/s.
This means 800 encoder_steps/s, which is an encoder velocity low enough to be sure that no steps are not lost.</t>
  </si>
  <si>
    <t>Through the comparison of the results, it can be seen that the movement errors (diference between indexer pulses and encoder pulses -should be exactly 10 times less that indexer pulses-) are not affected by varying the motion velocity or acceleration time.
As the movement errors are repeatable in the axis range when changing the velocity, shows that maybe the source of errors is a mechanical issue or mechanical non-linearity.
The proposed way to control the axis avoiding as much as posible the movement errors, is to implement the closed-loop control. It is decided to use the 8000 steps/s velocity and 0.8s of acc.time.</t>
  </si>
  <si>
    <t>The applied configuration is the one agreed to be OK after all the testing of AYT axis.</t>
  </si>
  <si>
    <t>AXIS, MOTOR, ENCODER and CLOSED LOOP configuration</t>
  </si>
  <si>
    <t>The axis has been previously configured in closed-loop.</t>
  </si>
  <si>
    <t>With this configuration, the axis is moved setting the target position from a position near the lim+ (1005000) up to a position near lim- (-3268000). The movement is repeated 4 times, and it is checked that the closed loop works correctly and that the encoder and indexer registers match. So this motor configuration in closed loop is considered to be OK.</t>
  </si>
  <si>
    <t>With this configuration, the axis is moved setting the target position from a position near the lim+ (3330000) up to a position near lim- (-1150000). The movement is repeated twice, and it is checked that the closed loop works correctly and that the encoder and indexer registers match. So this motor configuration in closed loop is considered to be OK.</t>
  </si>
  <si>
    <t>A homing sequence is performed with a speed velocity of 500 steps/s (in open loop).
When the homing signal is found in positive direction, the axis position (encoder) is set to 0.
Then the axis is moved up to the lim+ position, and the Indexer and Encoder registers are recorded.
From this point, the axis is moved in the full range (from lim+ to lim-) and the registers are recorded.
The motion velocity of this test is 8000 steps/s</t>
  </si>
  <si>
    <t>With this configuration, the axis is moved setting the target position from a position near the lim+ (1170000) up to a position near lim- (-6000000). The movement is repeated twice, and it is checked that the closed loop works correctly and that the encoder and indexer registers match. So this motor configuration in closed loop is considered to be OK.</t>
  </si>
  <si>
    <t>With this configuration, the axis is moved setting the target position from a position near the lim+ (2950000) up to a position near lim- (-1470000). The movement is repeated twice, and it is checked that the closed loop works correctly and that the encoder and indexer registers match. So this motor configuration in closed loop is considered to be OK.</t>
  </si>
  <si>
    <t>A homing sequence is performed with a speed velocity of 250 steps/s (in open loop).
When the homing signal is found in positive direction, the axis position (encoder) is set to 0.
Then the axis is moved up to the lim+ position, and the Indexer and Encoder registers are recorded.
From this point, the axis is moved in the full range (from lim+ to lim-) and the registers are recorded.
The motion velocity of this test is 4000 steps/s</t>
  </si>
  <si>
    <t>T2011-30A</t>
  </si>
  <si>
    <t xml:space="preserve"> Ti-0040-A20-A</t>
  </si>
  <si>
    <t>steps/º</t>
  </si>
  <si>
    <t>R (m)</t>
  </si>
  <si>
    <t>encoder_counts/º</t>
  </si>
  <si>
    <t>Arc in 1º (m)</t>
  </si>
  <si>
    <t xml:space="preserve">Encoder configuration based on calculations done in AXIS CALC tab.
</t>
  </si>
  <si>
    <t>This axis has no homing, so the homing is assigned to lim- signal.
Then the axis is moved up to the lim- position, and the Indexer and Encoder registers are set to 0.
From this point, the axis is moved in the full range (from lim- to lim+) and the registers are recorded.
The motion velocity of this test is 1000 steps/s (0.5 motor_turn/s = 1º/s).</t>
  </si>
  <si>
    <t>motor_turns</t>
  </si>
  <si>
    <t xml:space="preserve">Trip </t>
  </si>
  <si>
    <t>encoder_counts/motor_turn</t>
  </si>
  <si>
    <t>As shown above, the encoder_counts/motor_turn parameter is slighlty different from the calculated theoretically. Maybe, it is because the encoder rule height was not taken into account in the calulations.
The encoder_counts/motor_turn parameter is finally set to 3844.</t>
  </si>
  <si>
    <t>With the corrected encoder definition, the driver is configured is closed_loop as following:</t>
  </si>
  <si>
    <t>With this configuration, the axis is moved setting the target position from a position near the lim+ (85000) up to a position near lim- (1000). The movement is repeated 4 times, and it is checked that the closed loop works correctly and that the encoder and indexer registers match. So this motor configuration in closed loop is considered to be OK.</t>
  </si>
  <si>
    <t>The used motor in this axis is a Huber 409 X3 W1, which moves 2º/motor_turn. In this case the motor is driven with a micro_stepping of 2000 steps/motor_turn, which means a resolution 0.001º/step.</t>
  </si>
  <si>
    <t>AXIS and MOTOR  configuration</t>
  </si>
  <si>
    <t>THIS AXIS HAS NO ENCODER</t>
  </si>
  <si>
    <t>The used motor in this axis is a Huber 409 X3 W1.hv, which moves 2º/motor_turn. In this case the motor is driven with a micro_stepping of 2000 steps/motor_turn, which means a resolution 0.001º/step.</t>
  </si>
  <si>
    <t>FULL_STEP</t>
  </si>
  <si>
    <t>MICRO STEP defined</t>
  </si>
  <si>
    <t>Movement Resolution (m)</t>
  </si>
  <si>
    <t>SW unit (m)</t>
  </si>
  <si>
    <t>The SW unit is chosen to be 1mm</t>
  </si>
  <si>
    <t>Steps per unit</t>
  </si>
  <si>
    <t>LIM +</t>
  </si>
  <si>
    <t>LIM -</t>
  </si>
  <si>
    <t>Movement Resolution (º)</t>
  </si>
  <si>
    <t>SW unit (º)</t>
  </si>
  <si>
    <t>In the previous test it was observed that the encoder counts do not progress linearly with the indexer. So, a closed loop configuration is very difficult to implement unless the indexer-encoder non-linear curve is well characterized.</t>
  </si>
  <si>
    <t>To do so, the escript motor_characterization done my Marc Rosanes is applied to this axis. The characterization of the motor is done forcing a indexer value (the axis is moved) and then recording the encoder value.</t>
  </si>
  <si>
    <t>The results are shown following:</t>
  </si>
  <si>
    <t>Indexer values:</t>
  </si>
  <si>
    <t>Encoder values:</t>
  </si>
  <si>
    <t>Encoder Increment</t>
  </si>
  <si>
    <r>
      <t>In this case, the characterization is done from indexer value -50000 up to 2950000, with steps of 50000. (</t>
    </r>
    <r>
      <rPr>
        <b/>
        <sz val="10"/>
        <rFont val="Arial"/>
        <family val="2"/>
      </rPr>
      <t>pyhton motor_characterization icesat01 16 -50000 2950000 50000</t>
    </r>
    <r>
      <rPr>
        <sz val="10"/>
        <rFont val="Arial"/>
        <family val="2"/>
      </rPr>
      <t xml:space="preserve">). Previously the driver is configured to have the </t>
    </r>
    <r>
      <rPr>
        <b/>
        <sz val="10"/>
        <rFont val="Arial"/>
        <family val="2"/>
      </rPr>
      <t>position source as indexe</t>
    </r>
    <r>
      <rPr>
        <sz val="10"/>
        <rFont val="Arial"/>
        <family val="2"/>
      </rPr>
      <t>r.</t>
    </r>
  </si>
  <si>
    <t>Mean of the encoder increment for a indexer increment of 50000 steps:</t>
  </si>
  <si>
    <t>Accumulated Encoder Error</t>
  </si>
  <si>
    <t>Encoder Error per increment</t>
  </si>
  <si>
    <t>encoder counts</t>
  </si>
  <si>
    <t xml:space="preserve"> indexer_steps/encoder_counts</t>
  </si>
  <si>
    <t>indexer steps are</t>
  </si>
  <si>
    <t>So there are :</t>
  </si>
  <si>
    <t>So, there are:</t>
  </si>
  <si>
    <t>The following closed loop configuration was tested:</t>
  </si>
  <si>
    <t>The maximum error steps in the closed loop were configured to be 10000 (maximum accumulated error obtained in the previous test).</t>
  </si>
  <si>
    <t>With this configuration the movements are imprecise and the position after the movement does not match with the target position.</t>
  </si>
  <si>
    <t>If the maximum error steps parameter is set to 100 (usual value) the closed loop stops the movment because the instantaneous error exceed the threshold.</t>
  </si>
  <si>
    <t>As a conclusion, we can obtain that this axis can not be driven in closed loop. It will be driven in open loop, after homing calibration.</t>
  </si>
  <si>
    <t>The initial configuration for this axis is:</t>
  </si>
  <si>
    <t>The SW control will have to operate in open_loop, forcing the indexer value to reach a certain encoder position (which will mean a certain angle).</t>
  </si>
  <si>
    <t>Readhead: T1000-30A</t>
  </si>
  <si>
    <t>Interface: Ti-0020-A20-A</t>
  </si>
  <si>
    <t>Scale: RGSZ20u-xxx</t>
  </si>
  <si>
    <t>TONiC™ RGSZ linear encoder system:</t>
  </si>
  <si>
    <t>Readhead: T2011-30A</t>
  </si>
  <si>
    <t>Interface:  Ti-0040-A20-A</t>
  </si>
  <si>
    <t>Scale: RGSZ20u-300mm</t>
  </si>
  <si>
    <t>Scale: RESM20USA150</t>
  </si>
  <si>
    <t>Interface:  Si-NN-0200</t>
  </si>
  <si>
    <t>Readhead:  SR030A</t>
  </si>
  <si>
    <r>
      <t xml:space="preserve">Not lineal. Average is 11300*40000/50000= </t>
    </r>
    <r>
      <rPr>
        <b/>
        <sz val="10"/>
        <rFont val="Arial"/>
        <family val="2"/>
      </rPr>
      <t>9040</t>
    </r>
  </si>
  <si>
    <r>
      <t>Not lineal. Average is 9040/100=</t>
    </r>
    <r>
      <rPr>
        <b/>
        <sz val="10"/>
        <rFont val="Arial"/>
        <family val="2"/>
      </rPr>
      <t>90.4</t>
    </r>
  </si>
  <si>
    <t>See AXR sheet.</t>
  </si>
  <si>
    <t>Not lineal. Depends on the position of the motor. See Indexer-Angle curve in sheet AXR</t>
  </si>
  <si>
    <t>Rotation</t>
  </si>
  <si>
    <t>LINEAL AXIS</t>
  </si>
  <si>
    <t>ANGULAR AXIS</t>
  </si>
  <si>
    <t>Not lineal</t>
  </si>
  <si>
    <t>So, final configuration will be:</t>
  </si>
  <si>
    <t>TEST #4</t>
  </si>
  <si>
    <t>A final Indexer - Encoder characterization is performend, more precisely than in Test 2. In this case the script is executed from indexer position -45000 up to 2975000 with 151 steps of 20000.</t>
  </si>
  <si>
    <t>With the information from AXIS CALC sheet, where it is calculated that there are 13090 encoder_counts/º, the curve Indexer-angle is calculated.</t>
  </si>
  <si>
    <t>DX1T DX2T</t>
  </si>
  <si>
    <t>Encoder and Closed_loop configurations are not shown because are irrelevant. No encoder is used with this motor.</t>
  </si>
  <si>
    <t>AXIS, MOTOR and HOMING configuration</t>
  </si>
  <si>
    <t>The homing sequence is performed manually in both axis, moving the motor in negative direction until Lim- is reached.
Then, the indexer register is set to 0.
After that, the motor is moved in positive direction until Lim+ is reached.</t>
  </si>
  <si>
    <t>SX1 SX2</t>
  </si>
  <si>
    <t>The homing sequence is performed manually in both axis, moving the motor in negative direction until Lim- is reached (case of SX1) or moving the motor in positive direction until Lim+ is reached (case of SX2).
Then, the indexer register is set to 0 for both drivers.
After that, the motor is moved in positive direction until Lim+ is reached (case of SX1) or moved in negative direction until Lim- is reached (case of SX2).</t>
  </si>
  <si>
    <t>With this configuration of homing for both axis, the home position is in totally open position.</t>
  </si>
  <si>
    <t>SZ1 SZ2</t>
  </si>
  <si>
    <t>The homing sequence is performed manually in both axis, moving the motor in negative direction until Lim- is reached (case of SZ1) or moving the motor in positive direction until Lim+ is reached (case of SZ2).
Then, the indexer register is set to 0 for both drivers.
After that, the motor is moved in positive direction until Lim+ is reached (case of SZ1) or moved in negative direction until Lim- is reached (case of SZ2).</t>
  </si>
  <si>
    <t>Mean of the encoder increment for a indexer increment of 20000 steps:</t>
  </si>
  <si>
    <t>Angle Increment (º)</t>
  </si>
  <si>
    <t>Angle value</t>
  </si>
  <si>
    <t>Mean of the angle increment for a indexer increment of 20000 steps:</t>
  </si>
  <si>
    <t>Angle Error per increment</t>
  </si>
  <si>
    <t>Accumulated Angle Error</t>
  </si>
  <si>
    <t>RENISHAW_DYT</t>
  </si>
  <si>
    <t>RENISHAW_DZT</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</si>
</sst>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00E+00"/>
    <numFmt numFmtId="165" formatCode="0.0000E+00"/>
  </numFmts>
  <fonts count="10" x14ac:knownFonts="1">
    <font>
      <sz val="10"/>
      <name val="Arial"/>
    </font>
    <font>
      <sz val="10"/>
      <name val="Arial"/>
    </font>
    <font>
      <b/>
      <sz val="10"/>
      <name val="Arial"/>
      <family val="2"/>
    </font>
    <font>
      <sz val="8"/>
      <name val="Arial"/>
    </font>
    <font>
      <b/>
      <sz val="14"/>
      <name val="Arial"/>
      <family val="2"/>
    </font>
    <font>
      <b/>
      <sz val="12"/>
      <name val="Arial"/>
      <family val="2"/>
    </font>
    <font>
      <sz val="10"/>
      <name val="Arial"/>
      <family val="2"/>
    </font>
    <font>
      <b/>
      <sz val="10"/>
      <color rgb="FFFF0000"/>
      <name val="Arial"/>
      <family val="2"/>
    </font>
    <font>
      <sz val="10"/>
      <color rgb="FFFF0000"/>
      <name val="Arial"/>
      <family val="2"/>
    </font>
    <font>
      <b/>
      <sz val="20"/>
      <name val="Arial"/>
      <family val="2"/>
    </font>
  </fonts>
  <fills count="22">
    <fill>
      <patternFill patternType="none"/>
    </fill>
    <fill>
      <patternFill patternType="gray125"/>
    </fill>
    <fill>
      <patternFill patternType="solid">
        <fgColor indexed="43"/>
        <bgColor indexed="64"/>
      </patternFill>
    </fill>
    <fill>
      <patternFill patternType="solid">
        <fgColor theme="6" tint="0.59999389629810485"/>
        <bgColor indexed="64"/>
      </patternFill>
    </fill>
    <fill>
      <patternFill patternType="solid">
        <fgColor theme="5" tint="0.39997558519241921"/>
        <bgColor indexed="64"/>
      </patternFill>
    </fill>
    <fill>
      <patternFill patternType="solid">
        <fgColor theme="8" tint="0.79998168889431442"/>
        <bgColor indexed="64"/>
      </patternFill>
    </fill>
    <fill>
      <patternFill patternType="solid">
        <fgColor theme="8" tint="-0.249977111117893"/>
        <bgColor indexed="64"/>
      </patternFill>
    </fill>
    <fill>
      <patternFill patternType="solid">
        <fgColor theme="9" tint="-0.249977111117893"/>
        <bgColor indexed="64"/>
      </patternFill>
    </fill>
    <fill>
      <patternFill patternType="solid">
        <fgColor theme="9" tint="0.39997558519241921"/>
        <bgColor indexed="64"/>
      </patternFill>
    </fill>
    <fill>
      <patternFill patternType="solid">
        <fgColor theme="8" tint="0.39997558519241921"/>
        <bgColor indexed="64"/>
      </patternFill>
    </fill>
    <fill>
      <patternFill patternType="solid">
        <fgColor theme="3" tint="0.39997558519241921"/>
        <bgColor indexed="64"/>
      </patternFill>
    </fill>
    <fill>
      <patternFill patternType="solid">
        <fgColor rgb="FF00B0F0"/>
        <bgColor indexed="64"/>
      </patternFill>
    </fill>
    <fill>
      <patternFill patternType="solid">
        <fgColor theme="0"/>
        <bgColor indexed="64"/>
      </patternFill>
    </fill>
    <fill>
      <patternFill patternType="solid">
        <fgColor theme="6" tint="-0.249977111117893"/>
        <bgColor indexed="64"/>
      </patternFill>
    </fill>
    <fill>
      <patternFill patternType="solid">
        <fgColor rgb="FF00B050"/>
        <bgColor indexed="64"/>
      </patternFill>
    </fill>
    <fill>
      <patternFill patternType="solid">
        <fgColor theme="0" tint="-0.14999847407452621"/>
        <bgColor indexed="64"/>
      </patternFill>
    </fill>
    <fill>
      <patternFill patternType="solid">
        <fgColor theme="0" tint="-0.34998626667073579"/>
        <bgColor indexed="64"/>
      </patternFill>
    </fill>
    <fill>
      <patternFill patternType="solid">
        <fgColor theme="4" tint="0.59999389629810485"/>
        <bgColor indexed="64"/>
      </patternFill>
    </fill>
    <fill>
      <patternFill patternType="solid">
        <fgColor rgb="FFFFFF00"/>
        <bgColor indexed="64"/>
      </patternFill>
    </fill>
    <fill>
      <patternFill patternType="solid">
        <fgColor theme="7" tint="0.39997558519241921"/>
        <bgColor indexed="64"/>
      </patternFill>
    </fill>
    <fill>
      <patternFill patternType="solid">
        <fgColor theme="5" tint="0.79998168889431442"/>
        <bgColor indexed="64"/>
      </patternFill>
    </fill>
    <fill>
      <patternFill patternType="solid">
        <fgColor rgb="FFFFFF99"/>
        <bgColor indexed="64"/>
      </patternFill>
    </fill>
  </fills>
  <borders count="46">
    <border>
      <left/>
      <right/>
      <top/>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top/>
      <bottom/>
      <diagonal/>
    </border>
    <border>
      <left/>
      <right style="medium">
        <color indexed="64"/>
      </right>
      <top style="medium">
        <color indexed="64"/>
      </top>
      <bottom style="medium">
        <color indexed="64"/>
      </bottom>
      <diagonal/>
    </border>
    <border>
      <left/>
      <right style="medium">
        <color indexed="64"/>
      </right>
      <top style="medium">
        <color indexed="64"/>
      </top>
      <bottom/>
      <diagonal/>
    </border>
    <border>
      <left/>
      <right style="medium">
        <color indexed="64"/>
      </right>
      <top/>
      <bottom style="medium">
        <color indexed="64"/>
      </bottom>
      <diagonal/>
    </border>
    <border>
      <left style="medium">
        <color indexed="64"/>
      </left>
      <right/>
      <top style="medium">
        <color indexed="64"/>
      </top>
      <bottom/>
      <diagonal/>
    </border>
    <border>
      <left/>
      <right style="medium">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top style="thin">
        <color indexed="64"/>
      </top>
      <bottom/>
      <diagonal/>
    </border>
    <border>
      <left/>
      <right style="thin">
        <color indexed="64"/>
      </right>
      <top/>
      <bottom/>
      <diagonal/>
    </border>
    <border>
      <left/>
      <right/>
      <top/>
      <bottom style="thin">
        <color indexed="64"/>
      </bottom>
      <diagonal/>
    </border>
    <border>
      <left style="medium">
        <color indexed="64"/>
      </left>
      <right/>
      <top/>
      <bottom style="thin">
        <color indexed="64"/>
      </bottom>
      <diagonal/>
    </border>
    <border>
      <left/>
      <right style="medium">
        <color indexed="64"/>
      </right>
      <top/>
      <bottom style="thin">
        <color indexed="64"/>
      </bottom>
      <diagonal/>
    </border>
    <border>
      <left style="medium">
        <color indexed="64"/>
      </left>
      <right/>
      <top style="thin">
        <color indexed="64"/>
      </top>
      <bottom/>
      <diagonal/>
    </border>
    <border>
      <left/>
      <right style="medium">
        <color indexed="64"/>
      </right>
      <top style="thin">
        <color indexed="64"/>
      </top>
      <bottom/>
      <diagonal/>
    </border>
    <border>
      <left style="thin">
        <color indexed="64"/>
      </left>
      <right/>
      <top style="thin">
        <color indexed="64"/>
      </top>
      <bottom/>
      <diagonal/>
    </border>
    <border>
      <left style="thin">
        <color indexed="64"/>
      </left>
      <right/>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bottom/>
      <diagonal/>
    </border>
    <border>
      <left style="thin">
        <color indexed="64"/>
      </left>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s>
  <cellStyleXfs count="1">
    <xf numFmtId="0" fontId="0" fillId="0" borderId="0"/>
  </cellStyleXfs>
  <cellXfs count="276">
    <xf numFmtId="0" fontId="0" fillId="0" borderId="0" xfId="0"/>
    <xf numFmtId="0" fontId="5" fillId="0" borderId="1" xfId="0" applyFont="1" applyBorder="1"/>
    <xf numFmtId="0" fontId="0" fillId="0" borderId="1" xfId="0" applyBorder="1"/>
    <xf numFmtId="0" fontId="5" fillId="0" borderId="2" xfId="0" applyFont="1" applyBorder="1"/>
    <xf numFmtId="0" fontId="0" fillId="0" borderId="3" xfId="0" applyBorder="1"/>
    <xf numFmtId="0" fontId="0" fillId="0" borderId="4" xfId="0" applyBorder="1"/>
    <xf numFmtId="0" fontId="4" fillId="0" borderId="2" xfId="0" applyFont="1" applyBorder="1"/>
    <xf numFmtId="0" fontId="2" fillId="0" borderId="4" xfId="0" applyFont="1" applyBorder="1"/>
    <xf numFmtId="0" fontId="2" fillId="0" borderId="2" xfId="0" applyFont="1" applyBorder="1"/>
    <xf numFmtId="0" fontId="5" fillId="0" borderId="4" xfId="0" applyFont="1" applyBorder="1"/>
    <xf numFmtId="0" fontId="0" fillId="0" borderId="5" xfId="0" applyBorder="1"/>
    <xf numFmtId="0" fontId="5" fillId="0" borderId="7" xfId="0" applyFont="1" applyBorder="1"/>
    <xf numFmtId="0" fontId="0" fillId="0" borderId="8" xfId="0" applyBorder="1"/>
    <xf numFmtId="0" fontId="4" fillId="0" borderId="5" xfId="0" applyFont="1" applyBorder="1"/>
    <xf numFmtId="0" fontId="4" fillId="0" borderId="9" xfId="0" applyFont="1" applyBorder="1"/>
    <xf numFmtId="0" fontId="0" fillId="0" borderId="0" xfId="0" applyAlignment="1">
      <alignment horizontal="center"/>
    </xf>
    <xf numFmtId="0" fontId="2" fillId="0" borderId="0" xfId="0" applyFont="1" applyAlignment="1">
      <alignment horizontal="center"/>
    </xf>
    <xf numFmtId="0" fontId="4" fillId="0" borderId="4" xfId="0" applyFont="1" applyBorder="1"/>
    <xf numFmtId="0" fontId="5" fillId="0" borderId="10" xfId="0" applyFont="1" applyBorder="1"/>
    <xf numFmtId="0" fontId="5" fillId="0" borderId="8" xfId="0" applyFont="1" applyBorder="1"/>
    <xf numFmtId="49" fontId="2" fillId="0" borderId="0" xfId="0" applyNumberFormat="1" applyFont="1" applyAlignment="1">
      <alignment horizontal="center"/>
    </xf>
    <xf numFmtId="49" fontId="0" fillId="0" borderId="0" xfId="0" applyNumberFormat="1"/>
    <xf numFmtId="49" fontId="6" fillId="0" borderId="0" xfId="0" applyNumberFormat="1" applyFont="1" applyAlignment="1">
      <alignment horizontal="left"/>
    </xf>
    <xf numFmtId="49" fontId="0" fillId="0" borderId="0" xfId="0" applyNumberFormat="1" applyFill="1" applyBorder="1"/>
    <xf numFmtId="0" fontId="0" fillId="0" borderId="0" xfId="0" applyAlignment="1">
      <alignment horizontal="center" vertical="center" textRotation="90"/>
    </xf>
    <xf numFmtId="0" fontId="0" fillId="2" borderId="0" xfId="0" applyFill="1"/>
    <xf numFmtId="0" fontId="2" fillId="0" borderId="0" xfId="0" applyFont="1"/>
    <xf numFmtId="49" fontId="0" fillId="2" borderId="0" xfId="0" applyNumberFormat="1" applyFill="1"/>
    <xf numFmtId="49" fontId="6" fillId="2" borderId="0" xfId="0" applyNumberFormat="1" applyFont="1" applyFill="1" applyAlignment="1">
      <alignment horizontal="left"/>
    </xf>
    <xf numFmtId="49" fontId="0" fillId="2" borderId="0" xfId="0" applyNumberFormat="1" applyFill="1" applyBorder="1"/>
    <xf numFmtId="49" fontId="2" fillId="0" borderId="0" xfId="0" applyNumberFormat="1" applyFont="1" applyFill="1" applyAlignment="1">
      <alignment horizontal="center"/>
    </xf>
    <xf numFmtId="49" fontId="6" fillId="0" borderId="0" xfId="0" applyNumberFormat="1" applyFont="1" applyFill="1" applyAlignment="1">
      <alignment horizontal="left"/>
    </xf>
    <xf numFmtId="49" fontId="0" fillId="0" borderId="0" xfId="0" applyNumberFormat="1" applyFill="1"/>
    <xf numFmtId="0" fontId="0" fillId="0" borderId="0" xfId="0" applyFill="1"/>
    <xf numFmtId="49" fontId="2" fillId="0" borderId="0" xfId="0" applyNumberFormat="1" applyFont="1" applyAlignment="1">
      <alignment horizontal="left"/>
    </xf>
    <xf numFmtId="0" fontId="2" fillId="0" borderId="0" xfId="0" applyFont="1" applyFill="1" applyAlignment="1">
      <alignment horizontal="center"/>
    </xf>
    <xf numFmtId="0" fontId="2" fillId="0" borderId="1" xfId="0" applyFont="1" applyFill="1" applyBorder="1"/>
    <xf numFmtId="0" fontId="0" fillId="0" borderId="3" xfId="0" applyBorder="1" applyAlignment="1">
      <alignment horizontal="center"/>
    </xf>
    <xf numFmtId="0" fontId="0" fillId="3" borderId="1" xfId="0" applyFill="1" applyBorder="1"/>
    <xf numFmtId="0" fontId="0" fillId="4" borderId="1" xfId="0" applyFill="1" applyBorder="1" applyAlignment="1">
      <alignment horizontal="center"/>
    </xf>
    <xf numFmtId="0" fontId="6" fillId="0" borderId="1" xfId="0" applyFont="1" applyBorder="1" applyAlignment="1">
      <alignment horizontal="center"/>
    </xf>
    <xf numFmtId="0" fontId="0" fillId="5" borderId="1" xfId="0" applyFill="1" applyBorder="1"/>
    <xf numFmtId="0" fontId="2" fillId="5" borderId="2" xfId="0" applyFont="1" applyFill="1" applyBorder="1"/>
    <xf numFmtId="0" fontId="0" fillId="5" borderId="4" xfId="0" applyFill="1" applyBorder="1"/>
    <xf numFmtId="0" fontId="0" fillId="5" borderId="3" xfId="0" applyFill="1" applyBorder="1"/>
    <xf numFmtId="0" fontId="0" fillId="5" borderId="6" xfId="0" applyFill="1" applyBorder="1"/>
    <xf numFmtId="0" fontId="2" fillId="6" borderId="2" xfId="0" applyFont="1" applyFill="1" applyBorder="1"/>
    <xf numFmtId="0" fontId="0" fillId="6" borderId="4" xfId="0" applyFill="1" applyBorder="1"/>
    <xf numFmtId="0" fontId="0" fillId="6" borderId="3" xfId="0" applyFill="1" applyBorder="1"/>
    <xf numFmtId="0" fontId="2" fillId="7" borderId="2" xfId="0" applyFont="1" applyFill="1" applyBorder="1"/>
    <xf numFmtId="0" fontId="0" fillId="7" borderId="3" xfId="0" applyFill="1" applyBorder="1"/>
    <xf numFmtId="0" fontId="2" fillId="8" borderId="2" xfId="0" applyFont="1" applyFill="1" applyBorder="1"/>
    <xf numFmtId="0" fontId="0" fillId="8" borderId="3" xfId="0" applyFill="1" applyBorder="1"/>
    <xf numFmtId="0" fontId="2" fillId="9" borderId="2" xfId="0" applyFont="1" applyFill="1" applyBorder="1"/>
    <xf numFmtId="0" fontId="0" fillId="9" borderId="4" xfId="0" applyFill="1" applyBorder="1"/>
    <xf numFmtId="0" fontId="0" fillId="9" borderId="3" xfId="0" applyFill="1" applyBorder="1"/>
    <xf numFmtId="0" fontId="1" fillId="9" borderId="6" xfId="0" applyFont="1" applyFill="1" applyBorder="1"/>
    <xf numFmtId="0" fontId="0" fillId="6" borderId="1" xfId="0" applyFill="1" applyBorder="1"/>
    <xf numFmtId="0" fontId="2" fillId="10" borderId="2" xfId="0" applyFont="1" applyFill="1" applyBorder="1" applyAlignment="1">
      <alignment wrapText="1"/>
    </xf>
    <xf numFmtId="0" fontId="2" fillId="11" borderId="2" xfId="0" applyFont="1" applyFill="1" applyBorder="1" applyAlignment="1">
      <alignment wrapText="1"/>
    </xf>
    <xf numFmtId="0" fontId="0" fillId="11" borderId="3" xfId="0" applyFill="1" applyBorder="1"/>
    <xf numFmtId="0" fontId="0" fillId="11" borderId="6" xfId="0" applyFill="1" applyBorder="1"/>
    <xf numFmtId="0" fontId="0" fillId="10" borderId="6" xfId="0" applyFill="1" applyBorder="1"/>
    <xf numFmtId="0" fontId="0" fillId="10" borderId="1" xfId="0" applyFill="1" applyBorder="1"/>
    <xf numFmtId="0" fontId="2" fillId="3" borderId="2" xfId="0" applyFont="1" applyFill="1" applyBorder="1"/>
    <xf numFmtId="0" fontId="0" fillId="12" borderId="1" xfId="0" applyFill="1" applyBorder="1"/>
    <xf numFmtId="0" fontId="2" fillId="12" borderId="2" xfId="0" applyFont="1" applyFill="1" applyBorder="1"/>
    <xf numFmtId="0" fontId="0" fillId="12" borderId="4" xfId="0" applyFill="1" applyBorder="1"/>
    <xf numFmtId="0" fontId="0" fillId="12" borderId="3" xfId="0" applyFill="1" applyBorder="1"/>
    <xf numFmtId="0" fontId="6" fillId="3" borderId="3" xfId="0" applyFont="1" applyFill="1" applyBorder="1"/>
    <xf numFmtId="0" fontId="2" fillId="3" borderId="1" xfId="0" applyFont="1" applyFill="1" applyBorder="1"/>
    <xf numFmtId="0" fontId="2" fillId="13" borderId="2" xfId="0" applyFont="1" applyFill="1" applyBorder="1"/>
    <xf numFmtId="0" fontId="0" fillId="13" borderId="6" xfId="0" applyFill="1" applyBorder="1"/>
    <xf numFmtId="0" fontId="6" fillId="13" borderId="3" xfId="0" applyFont="1" applyFill="1" applyBorder="1"/>
    <xf numFmtId="0" fontId="2" fillId="14" borderId="2" xfId="0" applyFont="1" applyFill="1" applyBorder="1"/>
    <xf numFmtId="0" fontId="6" fillId="14" borderId="3" xfId="0" applyFont="1" applyFill="1" applyBorder="1"/>
    <xf numFmtId="0" fontId="6" fillId="14" borderId="1" xfId="0" applyFont="1" applyFill="1" applyBorder="1"/>
    <xf numFmtId="0" fontId="6" fillId="0" borderId="0" xfId="0" applyFont="1" applyFill="1"/>
    <xf numFmtId="0" fontId="0" fillId="8" borderId="6" xfId="0" applyFill="1" applyBorder="1"/>
    <xf numFmtId="0" fontId="0" fillId="8" borderId="1" xfId="0" applyFill="1" applyBorder="1"/>
    <xf numFmtId="0" fontId="0" fillId="7" borderId="6" xfId="0" applyFill="1" applyBorder="1"/>
    <xf numFmtId="0" fontId="0" fillId="0" borderId="1" xfId="0" applyBorder="1" applyAlignment="1">
      <alignment horizontal="center"/>
    </xf>
    <xf numFmtId="0" fontId="0" fillId="0" borderId="10" xfId="0" applyBorder="1"/>
    <xf numFmtId="0" fontId="6" fillId="0" borderId="0" xfId="0" applyFont="1"/>
    <xf numFmtId="0" fontId="6" fillId="5" borderId="4" xfId="0" applyFont="1" applyFill="1" applyBorder="1"/>
    <xf numFmtId="0" fontId="6" fillId="9" borderId="4" xfId="0" applyFont="1" applyFill="1" applyBorder="1"/>
    <xf numFmtId="0" fontId="6" fillId="10" borderId="3" xfId="0" applyFont="1" applyFill="1" applyBorder="1" applyAlignment="1">
      <alignment wrapText="1"/>
    </xf>
    <xf numFmtId="0" fontId="6" fillId="11" borderId="4" xfId="0" applyFont="1" applyFill="1" applyBorder="1" applyAlignment="1">
      <alignment wrapText="1"/>
    </xf>
    <xf numFmtId="0" fontId="0" fillId="0" borderId="11" xfId="0" applyBorder="1"/>
    <xf numFmtId="0" fontId="6" fillId="0" borderId="11" xfId="0" applyFont="1" applyBorder="1"/>
    <xf numFmtId="0" fontId="0" fillId="0" borderId="9" xfId="0" applyBorder="1"/>
    <xf numFmtId="0" fontId="0" fillId="0" borderId="14" xfId="0" applyBorder="1"/>
    <xf numFmtId="0" fontId="0" fillId="0" borderId="7" xfId="0" applyBorder="1"/>
    <xf numFmtId="0" fontId="0" fillId="0" borderId="0" xfId="0" applyBorder="1"/>
    <xf numFmtId="0" fontId="0" fillId="12" borderId="9" xfId="0" applyFill="1" applyBorder="1"/>
    <xf numFmtId="0" fontId="0" fillId="12" borderId="14" xfId="0" applyFill="1" applyBorder="1"/>
    <xf numFmtId="0" fontId="0" fillId="12" borderId="7" xfId="0" applyFill="1" applyBorder="1"/>
    <xf numFmtId="0" fontId="0" fillId="12" borderId="5" xfId="0" applyFill="1" applyBorder="1"/>
    <xf numFmtId="0" fontId="0" fillId="12" borderId="0" xfId="0" applyFill="1" applyBorder="1"/>
    <xf numFmtId="0" fontId="0" fillId="12" borderId="10" xfId="0" applyFill="1" applyBorder="1"/>
    <xf numFmtId="0" fontId="0" fillId="12" borderId="15" xfId="0" applyFill="1" applyBorder="1"/>
    <xf numFmtId="0" fontId="0" fillId="12" borderId="16" xfId="0" applyFill="1" applyBorder="1"/>
    <xf numFmtId="0" fontId="0" fillId="12" borderId="8" xfId="0" applyFill="1" applyBorder="1"/>
    <xf numFmtId="0" fontId="2" fillId="12" borderId="17" xfId="0" applyFont="1" applyFill="1" applyBorder="1"/>
    <xf numFmtId="0" fontId="0" fillId="12" borderId="18" xfId="0" applyFill="1" applyBorder="1"/>
    <xf numFmtId="0" fontId="0" fillId="12" borderId="6" xfId="0" applyFill="1" applyBorder="1"/>
    <xf numFmtId="0" fontId="2" fillId="12" borderId="18" xfId="0" applyFont="1" applyFill="1" applyBorder="1"/>
    <xf numFmtId="0" fontId="0" fillId="12" borderId="19" xfId="0" applyFill="1" applyBorder="1"/>
    <xf numFmtId="0" fontId="6" fillId="12" borderId="0" xfId="0" applyFont="1" applyFill="1" applyBorder="1"/>
    <xf numFmtId="0" fontId="0" fillId="12" borderId="21" xfId="0" applyFill="1" applyBorder="1"/>
    <xf numFmtId="0" fontId="0" fillId="12" borderId="0" xfId="0" applyFill="1" applyBorder="1" applyAlignment="1">
      <alignment vertical="top" wrapText="1"/>
    </xf>
    <xf numFmtId="0" fontId="6" fillId="12" borderId="11" xfId="0" applyFont="1" applyFill="1" applyBorder="1"/>
    <xf numFmtId="0" fontId="0" fillId="12" borderId="11" xfId="0" applyFill="1" applyBorder="1"/>
    <xf numFmtId="0" fontId="2" fillId="15" borderId="11" xfId="0" applyFont="1" applyFill="1" applyBorder="1" applyAlignment="1">
      <alignment horizontal="left"/>
    </xf>
    <xf numFmtId="0" fontId="2" fillId="0" borderId="2" xfId="0" applyFont="1" applyBorder="1" applyAlignment="1">
      <alignment horizontal="center"/>
    </xf>
    <xf numFmtId="0" fontId="0" fillId="0" borderId="2" xfId="0" applyBorder="1"/>
    <xf numFmtId="0" fontId="2" fillId="0" borderId="9" xfId="0" applyFont="1" applyBorder="1" applyAlignment="1">
      <alignment horizontal="center"/>
    </xf>
    <xf numFmtId="0" fontId="2" fillId="0" borderId="14" xfId="0" applyFont="1" applyBorder="1" applyAlignment="1">
      <alignment horizontal="center"/>
    </xf>
    <xf numFmtId="0" fontId="2" fillId="0" borderId="7" xfId="0" applyFont="1" applyBorder="1" applyAlignment="1">
      <alignment horizontal="center"/>
    </xf>
    <xf numFmtId="0" fontId="0" fillId="17" borderId="15" xfId="0" applyFill="1" applyBorder="1"/>
    <xf numFmtId="0" fontId="0" fillId="17" borderId="16" xfId="0" applyFill="1" applyBorder="1"/>
    <xf numFmtId="0" fontId="0" fillId="17" borderId="8" xfId="0" applyFill="1" applyBorder="1"/>
    <xf numFmtId="0" fontId="0" fillId="17" borderId="5" xfId="0" applyFill="1" applyBorder="1"/>
    <xf numFmtId="0" fontId="0" fillId="17" borderId="0" xfId="0" applyFill="1" applyBorder="1"/>
    <xf numFmtId="0" fontId="0" fillId="17" borderId="10" xfId="0" applyFill="1" applyBorder="1"/>
    <xf numFmtId="0" fontId="0" fillId="3" borderId="3" xfId="0" applyFill="1" applyBorder="1"/>
    <xf numFmtId="0" fontId="0" fillId="3" borderId="4" xfId="0" applyFill="1" applyBorder="1"/>
    <xf numFmtId="0" fontId="2" fillId="12" borderId="0" xfId="0" applyFont="1" applyFill="1" applyBorder="1"/>
    <xf numFmtId="0" fontId="6" fillId="12" borderId="14" xfId="0" applyFont="1" applyFill="1" applyBorder="1"/>
    <xf numFmtId="0" fontId="6" fillId="12" borderId="16" xfId="0" applyFont="1" applyFill="1" applyBorder="1"/>
    <xf numFmtId="0" fontId="7" fillId="12" borderId="20" xfId="0" quotePrefix="1" applyFont="1" applyFill="1" applyBorder="1" applyAlignment="1">
      <alignment horizontal="left"/>
    </xf>
    <xf numFmtId="0" fontId="8" fillId="12" borderId="0" xfId="0" applyFont="1" applyFill="1" applyBorder="1"/>
    <xf numFmtId="0" fontId="2" fillId="12" borderId="5" xfId="0" applyFont="1" applyFill="1" applyBorder="1"/>
    <xf numFmtId="0" fontId="6" fillId="12" borderId="5" xfId="0" applyFont="1" applyFill="1" applyBorder="1"/>
    <xf numFmtId="0" fontId="0" fillId="12" borderId="5" xfId="0" applyFill="1" applyBorder="1" applyAlignment="1">
      <alignment vertical="top" wrapText="1"/>
    </xf>
    <xf numFmtId="0" fontId="0" fillId="12" borderId="22" xfId="0" applyFill="1" applyBorder="1"/>
    <xf numFmtId="0" fontId="0" fillId="12" borderId="23" xfId="0" applyFill="1" applyBorder="1"/>
    <xf numFmtId="0" fontId="0" fillId="12" borderId="24" xfId="0" applyFill="1" applyBorder="1"/>
    <xf numFmtId="0" fontId="0" fillId="12" borderId="25" xfId="0" applyFill="1" applyBorder="1"/>
    <xf numFmtId="0" fontId="9" fillId="0" borderId="0" xfId="0" applyFont="1"/>
    <xf numFmtId="0" fontId="0" fillId="12" borderId="5" xfId="0" applyFill="1" applyBorder="1" applyAlignment="1">
      <alignment horizontal="left" vertical="top" wrapText="1"/>
    </xf>
    <xf numFmtId="0" fontId="0" fillId="12" borderId="0" xfId="0" applyFill="1" applyBorder="1" applyAlignment="1">
      <alignment horizontal="left" vertical="top" wrapText="1"/>
    </xf>
    <xf numFmtId="0" fontId="0" fillId="12" borderId="10" xfId="0" applyFill="1" applyBorder="1" applyAlignment="1">
      <alignment horizontal="left" vertical="top" wrapText="1"/>
    </xf>
    <xf numFmtId="0" fontId="0" fillId="12" borderId="10" xfId="0" applyFill="1" applyBorder="1" applyAlignment="1">
      <alignment vertical="top" wrapText="1"/>
    </xf>
    <xf numFmtId="0" fontId="2" fillId="15" borderId="11" xfId="0" applyFont="1" applyFill="1" applyBorder="1" applyAlignment="1">
      <alignment horizontal="center" vertical="center"/>
    </xf>
    <xf numFmtId="0" fontId="2" fillId="15" borderId="12" xfId="0" applyFont="1" applyFill="1" applyBorder="1" applyAlignment="1">
      <alignment horizontal="center" vertical="center"/>
    </xf>
    <xf numFmtId="0" fontId="0" fillId="12" borderId="11" xfId="0" applyFill="1" applyBorder="1" applyAlignment="1">
      <alignment horizontal="center" vertical="center"/>
    </xf>
    <xf numFmtId="0" fontId="6" fillId="12" borderId="11" xfId="0" applyFont="1" applyFill="1" applyBorder="1" applyAlignment="1">
      <alignment horizontal="center" vertical="center"/>
    </xf>
    <xf numFmtId="0" fontId="2" fillId="19" borderId="11" xfId="0" applyFont="1" applyFill="1" applyBorder="1" applyAlignment="1">
      <alignment horizontal="center" vertical="center"/>
    </xf>
    <xf numFmtId="0" fontId="6" fillId="12" borderId="5" xfId="0" applyFont="1" applyFill="1" applyBorder="1" applyAlignment="1">
      <alignment vertical="top" wrapText="1"/>
    </xf>
    <xf numFmtId="0" fontId="6" fillId="12" borderId="0" xfId="0" applyFont="1" applyFill="1" applyBorder="1" applyAlignment="1">
      <alignment vertical="top" wrapText="1"/>
    </xf>
    <xf numFmtId="0" fontId="6" fillId="12" borderId="10" xfId="0" applyFont="1" applyFill="1" applyBorder="1" applyAlignment="1">
      <alignment vertical="top" wrapText="1"/>
    </xf>
    <xf numFmtId="0" fontId="6" fillId="12" borderId="5" xfId="0" applyFont="1" applyFill="1" applyBorder="1" applyAlignment="1">
      <alignment vertical="top"/>
    </xf>
    <xf numFmtId="0" fontId="0" fillId="0" borderId="36" xfId="0" applyBorder="1"/>
    <xf numFmtId="0" fontId="0" fillId="0" borderId="37" xfId="0" applyBorder="1"/>
    <xf numFmtId="0" fontId="0" fillId="0" borderId="38" xfId="0" applyBorder="1"/>
    <xf numFmtId="0" fontId="0" fillId="0" borderId="39" xfId="0" applyBorder="1"/>
    <xf numFmtId="0" fontId="0" fillId="0" borderId="40" xfId="0" applyBorder="1"/>
    <xf numFmtId="0" fontId="0" fillId="0" borderId="41" xfId="0" applyBorder="1"/>
    <xf numFmtId="0" fontId="0" fillId="0" borderId="42" xfId="0" applyBorder="1"/>
    <xf numFmtId="0" fontId="0" fillId="0" borderId="13" xfId="0" applyBorder="1"/>
    <xf numFmtId="0" fontId="0" fillId="15" borderId="43" xfId="0" applyFill="1" applyBorder="1" applyAlignment="1">
      <alignment wrapText="1"/>
    </xf>
    <xf numFmtId="0" fontId="0" fillId="15" borderId="44" xfId="0" applyFill="1" applyBorder="1" applyAlignment="1">
      <alignment wrapText="1"/>
    </xf>
    <xf numFmtId="0" fontId="6" fillId="15" borderId="43" xfId="0" applyFont="1" applyFill="1" applyBorder="1" applyAlignment="1">
      <alignment wrapText="1"/>
    </xf>
    <xf numFmtId="0" fontId="6" fillId="15" borderId="45" xfId="0" applyFont="1" applyFill="1" applyBorder="1" applyAlignment="1">
      <alignment wrapText="1"/>
    </xf>
    <xf numFmtId="0" fontId="6" fillId="15" borderId="44" xfId="0" applyFont="1" applyFill="1" applyBorder="1" applyAlignment="1">
      <alignment wrapText="1"/>
    </xf>
    <xf numFmtId="0" fontId="0" fillId="20" borderId="41" xfId="0" applyFill="1" applyBorder="1"/>
    <xf numFmtId="0" fontId="0" fillId="20" borderId="42" xfId="0" applyFill="1" applyBorder="1"/>
    <xf numFmtId="0" fontId="0" fillId="20" borderId="36" xfId="0" applyFill="1" applyBorder="1"/>
    <xf numFmtId="0" fontId="0" fillId="20" borderId="37" xfId="0" applyFill="1" applyBorder="1"/>
    <xf numFmtId="0" fontId="0" fillId="20" borderId="38" xfId="0" applyFill="1" applyBorder="1"/>
    <xf numFmtId="0" fontId="0" fillId="20" borderId="40" xfId="0" applyFill="1" applyBorder="1"/>
    <xf numFmtId="0" fontId="6" fillId="12" borderId="0" xfId="0" applyFont="1" applyFill="1" applyBorder="1" applyAlignment="1">
      <alignment vertical="top"/>
    </xf>
    <xf numFmtId="0" fontId="6" fillId="12" borderId="0" xfId="0" applyFont="1" applyFill="1" applyBorder="1" applyAlignment="1">
      <alignment wrapText="1"/>
    </xf>
    <xf numFmtId="0" fontId="6" fillId="3" borderId="4" xfId="0" applyFont="1" applyFill="1" applyBorder="1"/>
    <xf numFmtId="0" fontId="6" fillId="13" borderId="4" xfId="0" applyFont="1" applyFill="1" applyBorder="1"/>
    <xf numFmtId="0" fontId="6" fillId="14" borderId="4" xfId="0" applyFont="1" applyFill="1" applyBorder="1"/>
    <xf numFmtId="0" fontId="0" fillId="0" borderId="0" xfId="0" applyAlignment="1">
      <alignment horizontal="center" vertical="center"/>
    </xf>
    <xf numFmtId="0" fontId="6" fillId="0" borderId="11" xfId="0" applyFont="1" applyBorder="1" applyAlignment="1">
      <alignment horizontal="center" vertical="center"/>
    </xf>
    <xf numFmtId="0" fontId="0" fillId="0" borderId="11" xfId="0" applyBorder="1" applyAlignment="1">
      <alignment horizontal="center" vertical="center"/>
    </xf>
    <xf numFmtId="11" fontId="0" fillId="0" borderId="11" xfId="0" applyNumberFormat="1" applyBorder="1" applyAlignment="1">
      <alignment horizontal="center" vertical="center"/>
    </xf>
    <xf numFmtId="164" fontId="0" fillId="0" borderId="11" xfId="0" applyNumberFormat="1" applyBorder="1" applyAlignment="1">
      <alignment horizontal="center" vertical="center"/>
    </xf>
    <xf numFmtId="0" fontId="0" fillId="18" borderId="11" xfId="0" applyFill="1" applyBorder="1" applyAlignment="1">
      <alignment horizontal="center" vertical="center"/>
    </xf>
    <xf numFmtId="11" fontId="0" fillId="18" borderId="11" xfId="0" applyNumberFormat="1" applyFill="1" applyBorder="1" applyAlignment="1">
      <alignment horizontal="center" vertical="center"/>
    </xf>
    <xf numFmtId="0" fontId="0" fillId="16" borderId="11" xfId="0" applyFill="1" applyBorder="1" applyAlignment="1">
      <alignment horizontal="center" vertical="center"/>
    </xf>
    <xf numFmtId="11" fontId="0" fillId="16" borderId="11" xfId="0" applyNumberFormat="1" applyFill="1" applyBorder="1" applyAlignment="1">
      <alignment horizontal="center" vertical="center"/>
    </xf>
    <xf numFmtId="11" fontId="0" fillId="0" borderId="0" xfId="0" applyNumberFormat="1" applyAlignment="1">
      <alignment horizontal="center" vertical="center"/>
    </xf>
    <xf numFmtId="11" fontId="0" fillId="12" borderId="11" xfId="0" applyNumberFormat="1" applyFill="1" applyBorder="1" applyAlignment="1">
      <alignment horizontal="center" vertical="center"/>
    </xf>
    <xf numFmtId="11" fontId="6" fillId="12" borderId="11" xfId="0" applyNumberFormat="1" applyFont="1" applyFill="1" applyBorder="1" applyAlignment="1">
      <alignment horizontal="center" vertical="center" wrapText="1"/>
    </xf>
    <xf numFmtId="165" fontId="6" fillId="12" borderId="11" xfId="0" applyNumberFormat="1" applyFont="1" applyFill="1" applyBorder="1" applyAlignment="1">
      <alignment horizontal="center" vertical="center"/>
    </xf>
    <xf numFmtId="164" fontId="6" fillId="12" borderId="11" xfId="0" applyNumberFormat="1" applyFont="1" applyFill="1" applyBorder="1" applyAlignment="1">
      <alignment horizontal="center" vertical="center" wrapText="1"/>
    </xf>
    <xf numFmtId="0" fontId="0" fillId="0" borderId="0" xfId="0" applyFill="1" applyBorder="1" applyAlignment="1">
      <alignment horizontal="center" vertical="center"/>
    </xf>
    <xf numFmtId="0" fontId="0" fillId="0" borderId="0" xfId="0" applyFill="1" applyAlignment="1">
      <alignment horizontal="center" vertical="center"/>
    </xf>
    <xf numFmtId="11" fontId="6" fillId="12" borderId="11" xfId="0" applyNumberFormat="1" applyFont="1" applyFill="1" applyBorder="1" applyAlignment="1">
      <alignment horizontal="center" vertical="center"/>
    </xf>
    <xf numFmtId="0" fontId="2" fillId="12" borderId="0" xfId="0" applyFont="1" applyFill="1" applyBorder="1" applyAlignment="1">
      <alignment vertical="top" wrapText="1"/>
    </xf>
    <xf numFmtId="0" fontId="6" fillId="9" borderId="11" xfId="0" applyFont="1" applyFill="1" applyBorder="1" applyAlignment="1">
      <alignment wrapText="1"/>
    </xf>
    <xf numFmtId="0" fontId="0" fillId="9" borderId="11" xfId="0" applyFill="1" applyBorder="1"/>
    <xf numFmtId="0" fontId="6" fillId="9" borderId="11" xfId="0" applyFont="1" applyFill="1" applyBorder="1" applyAlignment="1">
      <alignment vertical="top"/>
    </xf>
    <xf numFmtId="0" fontId="0" fillId="15" borderId="33" xfId="0" applyFill="1" applyBorder="1" applyAlignment="1">
      <alignment wrapText="1"/>
    </xf>
    <xf numFmtId="0" fontId="0" fillId="15" borderId="35" xfId="0" applyFill="1" applyBorder="1" applyAlignment="1">
      <alignment wrapText="1"/>
    </xf>
    <xf numFmtId="0" fontId="0" fillId="9" borderId="36" xfId="0" applyFill="1" applyBorder="1" applyAlignment="1">
      <alignment wrapText="1"/>
    </xf>
    <xf numFmtId="0" fontId="0" fillId="9" borderId="37" xfId="0" applyFill="1" applyBorder="1" applyAlignment="1">
      <alignment wrapText="1"/>
    </xf>
    <xf numFmtId="0" fontId="0" fillId="9" borderId="38" xfId="0" applyFill="1" applyBorder="1"/>
    <xf numFmtId="0" fontId="0" fillId="9" borderId="40" xfId="0" applyFill="1" applyBorder="1"/>
    <xf numFmtId="0" fontId="6" fillId="15" borderId="33" xfId="0" applyFont="1" applyFill="1" applyBorder="1" applyAlignment="1">
      <alignment wrapText="1"/>
    </xf>
    <xf numFmtId="0" fontId="6" fillId="15" borderId="34" xfId="0" applyFont="1" applyFill="1" applyBorder="1" applyAlignment="1">
      <alignment wrapText="1"/>
    </xf>
    <xf numFmtId="0" fontId="6" fillId="15" borderId="35" xfId="0" applyFont="1" applyFill="1" applyBorder="1" applyAlignment="1">
      <alignment wrapText="1"/>
    </xf>
    <xf numFmtId="0" fontId="6" fillId="9" borderId="36" xfId="0" applyFont="1" applyFill="1" applyBorder="1" applyAlignment="1">
      <alignment wrapText="1"/>
    </xf>
    <xf numFmtId="0" fontId="6" fillId="9" borderId="37" xfId="0" applyFont="1" applyFill="1" applyBorder="1" applyAlignment="1">
      <alignment wrapText="1"/>
    </xf>
    <xf numFmtId="0" fontId="0" fillId="9" borderId="39" xfId="0" applyFill="1" applyBorder="1"/>
    <xf numFmtId="0" fontId="0" fillId="9" borderId="36" xfId="0" applyFill="1" applyBorder="1"/>
    <xf numFmtId="0" fontId="0" fillId="9" borderId="37" xfId="0" applyFill="1" applyBorder="1"/>
    <xf numFmtId="0" fontId="0" fillId="21" borderId="0" xfId="0" applyFill="1"/>
    <xf numFmtId="0" fontId="6" fillId="0" borderId="36" xfId="0" applyFont="1" applyBorder="1"/>
    <xf numFmtId="0" fontId="6" fillId="0" borderId="38" xfId="0" applyFont="1" applyBorder="1"/>
    <xf numFmtId="0" fontId="6" fillId="0" borderId="39" xfId="0" applyFont="1" applyBorder="1"/>
    <xf numFmtId="0" fontId="6" fillId="0" borderId="41" xfId="0" applyFont="1" applyBorder="1"/>
    <xf numFmtId="0" fontId="6" fillId="0" borderId="13" xfId="0" applyFont="1" applyBorder="1"/>
    <xf numFmtId="0" fontId="2" fillId="15" borderId="43" xfId="0" applyFont="1" applyFill="1" applyBorder="1"/>
    <xf numFmtId="0" fontId="2" fillId="15" borderId="45" xfId="0" applyFont="1" applyFill="1" applyBorder="1"/>
    <xf numFmtId="0" fontId="2" fillId="15" borderId="44" xfId="0" applyFont="1" applyFill="1" applyBorder="1"/>
    <xf numFmtId="0" fontId="6" fillId="0" borderId="2" xfId="0" applyFont="1" applyBorder="1" applyAlignment="1">
      <alignment horizontal="center" vertical="center"/>
    </xf>
    <xf numFmtId="0" fontId="0" fillId="0" borderId="3" xfId="0" applyBorder="1" applyAlignment="1">
      <alignment horizontal="center" vertical="center"/>
    </xf>
    <xf numFmtId="0" fontId="6" fillId="0" borderId="2" xfId="0" applyFont="1" applyBorder="1" applyAlignment="1">
      <alignment horizontal="center"/>
    </xf>
    <xf numFmtId="0" fontId="0" fillId="0" borderId="4" xfId="0" applyBorder="1" applyAlignment="1">
      <alignment horizontal="center"/>
    </xf>
    <xf numFmtId="0" fontId="0" fillId="0" borderId="3" xfId="0" applyBorder="1" applyAlignment="1">
      <alignment horizontal="center"/>
    </xf>
    <xf numFmtId="0" fontId="6" fillId="0" borderId="4" xfId="0" applyFont="1"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2" fillId="15" borderId="11" xfId="0" applyFont="1" applyFill="1" applyBorder="1" applyAlignment="1">
      <alignment horizontal="center" vertical="center"/>
    </xf>
    <xf numFmtId="0" fontId="2" fillId="15" borderId="12" xfId="0" applyFont="1" applyFill="1" applyBorder="1" applyAlignment="1">
      <alignment horizontal="center" vertical="center" wrapText="1"/>
    </xf>
    <xf numFmtId="0" fontId="2" fillId="15" borderId="13" xfId="0" applyFont="1" applyFill="1" applyBorder="1" applyAlignment="1">
      <alignment horizontal="center" vertical="center"/>
    </xf>
    <xf numFmtId="0" fontId="2" fillId="19" borderId="11" xfId="0" applyFont="1" applyFill="1" applyBorder="1" applyAlignment="1">
      <alignment horizontal="center" vertical="center"/>
    </xf>
    <xf numFmtId="0" fontId="8" fillId="0" borderId="19" xfId="0" applyFont="1" applyBorder="1" applyAlignment="1">
      <alignment horizontal="center" vertical="center"/>
    </xf>
    <xf numFmtId="0" fontId="2" fillId="15" borderId="30" xfId="0" applyFont="1" applyFill="1" applyBorder="1" applyAlignment="1">
      <alignment horizontal="center" vertical="center"/>
    </xf>
    <xf numFmtId="0" fontId="2" fillId="15" borderId="28" xfId="0" applyFont="1" applyFill="1" applyBorder="1" applyAlignment="1">
      <alignment horizontal="center" vertical="center"/>
    </xf>
    <xf numFmtId="0" fontId="2" fillId="15" borderId="29" xfId="0" applyFont="1" applyFill="1" applyBorder="1" applyAlignment="1">
      <alignment horizontal="center" vertical="center"/>
    </xf>
    <xf numFmtId="0" fontId="2" fillId="15" borderId="12" xfId="0" applyFont="1" applyFill="1" applyBorder="1" applyAlignment="1">
      <alignment horizontal="center" vertical="center"/>
    </xf>
    <xf numFmtId="0" fontId="2" fillId="15" borderId="26" xfId="0" applyFont="1" applyFill="1" applyBorder="1" applyAlignment="1">
      <alignment horizontal="center" vertical="center"/>
    </xf>
    <xf numFmtId="0" fontId="2" fillId="15" borderId="27" xfId="0" applyFont="1" applyFill="1" applyBorder="1" applyAlignment="1">
      <alignment horizontal="center" vertical="center"/>
    </xf>
    <xf numFmtId="0" fontId="2" fillId="15" borderId="31" xfId="0" applyFont="1" applyFill="1" applyBorder="1" applyAlignment="1">
      <alignment horizontal="center" vertical="center"/>
    </xf>
    <xf numFmtId="0" fontId="2" fillId="15" borderId="32" xfId="0" applyFont="1" applyFill="1" applyBorder="1" applyAlignment="1">
      <alignment horizontal="center" vertical="center"/>
    </xf>
    <xf numFmtId="0" fontId="6" fillId="12" borderId="5" xfId="0" applyFont="1" applyFill="1" applyBorder="1" applyAlignment="1">
      <alignment horizontal="center" vertical="center" wrapText="1"/>
    </xf>
    <xf numFmtId="0" fontId="6" fillId="12" borderId="0" xfId="0" applyFont="1" applyFill="1" applyBorder="1" applyAlignment="1">
      <alignment horizontal="center" vertical="center" wrapText="1"/>
    </xf>
    <xf numFmtId="0" fontId="6" fillId="12" borderId="10" xfId="0" applyFont="1" applyFill="1" applyBorder="1" applyAlignment="1">
      <alignment horizontal="center" vertical="center" wrapText="1"/>
    </xf>
    <xf numFmtId="0" fontId="6" fillId="12" borderId="9" xfId="0" applyFont="1" applyFill="1" applyBorder="1" applyAlignment="1">
      <alignment horizontal="center" vertical="center" wrapText="1"/>
    </xf>
    <xf numFmtId="0" fontId="6" fillId="12" borderId="14" xfId="0" applyFont="1" applyFill="1" applyBorder="1" applyAlignment="1">
      <alignment horizontal="center" vertical="center" wrapText="1"/>
    </xf>
    <xf numFmtId="0" fontId="6" fillId="12" borderId="7" xfId="0" applyFont="1" applyFill="1" applyBorder="1" applyAlignment="1">
      <alignment horizontal="center" vertical="center" wrapText="1"/>
    </xf>
    <xf numFmtId="0" fontId="6" fillId="12" borderId="15" xfId="0" applyFont="1" applyFill="1" applyBorder="1" applyAlignment="1">
      <alignment horizontal="center" vertical="center" wrapText="1"/>
    </xf>
    <xf numFmtId="0" fontId="6" fillId="12" borderId="16" xfId="0" applyFont="1" applyFill="1" applyBorder="1" applyAlignment="1">
      <alignment horizontal="center" vertical="center" wrapText="1"/>
    </xf>
    <xf numFmtId="0" fontId="6" fillId="12" borderId="8" xfId="0" applyFont="1" applyFill="1" applyBorder="1" applyAlignment="1">
      <alignment horizontal="center" vertical="center" wrapText="1"/>
    </xf>
    <xf numFmtId="0" fontId="6" fillId="12" borderId="5" xfId="0" applyFont="1" applyFill="1" applyBorder="1" applyAlignment="1">
      <alignment horizontal="left" vertical="top" wrapText="1"/>
    </xf>
    <xf numFmtId="0" fontId="6" fillId="12" borderId="0" xfId="0" applyFont="1" applyFill="1" applyBorder="1" applyAlignment="1">
      <alignment horizontal="left" vertical="top" wrapText="1"/>
    </xf>
    <xf numFmtId="0" fontId="6" fillId="12" borderId="10" xfId="0" applyFont="1" applyFill="1" applyBorder="1" applyAlignment="1">
      <alignment horizontal="left" vertical="top" wrapText="1"/>
    </xf>
    <xf numFmtId="0" fontId="0" fillId="12" borderId="11" xfId="0" applyFill="1" applyBorder="1" applyAlignment="1">
      <alignment horizontal="center" vertical="center"/>
    </xf>
    <xf numFmtId="0" fontId="6" fillId="12" borderId="11" xfId="0" applyFont="1" applyFill="1" applyBorder="1" applyAlignment="1">
      <alignment horizontal="center" vertical="center"/>
    </xf>
    <xf numFmtId="0" fontId="0" fillId="12" borderId="0" xfId="0" applyFill="1" applyBorder="1" applyAlignment="1">
      <alignment horizontal="center" vertical="center"/>
    </xf>
    <xf numFmtId="0" fontId="6" fillId="12" borderId="0" xfId="0" applyFont="1" applyFill="1" applyBorder="1" applyAlignment="1">
      <alignment horizontal="center" vertical="center"/>
    </xf>
    <xf numFmtId="0" fontId="2" fillId="18" borderId="0" xfId="0" applyFont="1" applyFill="1" applyBorder="1" applyAlignment="1">
      <alignment horizontal="left" vertical="top" wrapText="1"/>
    </xf>
    <xf numFmtId="0" fontId="2" fillId="18" borderId="10" xfId="0" applyFont="1" applyFill="1" applyBorder="1" applyAlignment="1">
      <alignment horizontal="left" vertical="top" wrapText="1"/>
    </xf>
    <xf numFmtId="0" fontId="0" fillId="12" borderId="0" xfId="0" applyFill="1" applyBorder="1" applyAlignment="1">
      <alignment horizontal="left" vertical="top" wrapText="1"/>
    </xf>
    <xf numFmtId="0" fontId="0" fillId="12" borderId="10" xfId="0" applyFill="1" applyBorder="1" applyAlignment="1">
      <alignment horizontal="left" vertical="top" wrapText="1"/>
    </xf>
    <xf numFmtId="0" fontId="0" fillId="12" borderId="5" xfId="0" applyFill="1" applyBorder="1" applyAlignment="1">
      <alignment horizontal="left" vertical="top" wrapText="1"/>
    </xf>
    <xf numFmtId="0" fontId="0" fillId="12" borderId="5" xfId="0" applyFill="1" applyBorder="1" applyAlignment="1">
      <alignment horizontal="center" wrapText="1"/>
    </xf>
    <xf numFmtId="0" fontId="0" fillId="12" borderId="0" xfId="0" applyFill="1" applyBorder="1" applyAlignment="1">
      <alignment horizontal="center" wrapText="1"/>
    </xf>
    <xf numFmtId="0" fontId="0" fillId="12" borderId="10" xfId="0" applyFill="1" applyBorder="1" applyAlignment="1">
      <alignment horizontal="center" wrapText="1"/>
    </xf>
    <xf numFmtId="0" fontId="0" fillId="12" borderId="15" xfId="0" applyFill="1" applyBorder="1" applyAlignment="1">
      <alignment horizontal="center" wrapText="1"/>
    </xf>
    <xf numFmtId="0" fontId="0" fillId="12" borderId="16" xfId="0" applyFill="1" applyBorder="1" applyAlignment="1">
      <alignment horizontal="center" wrapText="1"/>
    </xf>
    <xf numFmtId="0" fontId="0" fillId="12" borderId="8" xfId="0" applyFill="1" applyBorder="1" applyAlignment="1">
      <alignment horizontal="center" wrapText="1"/>
    </xf>
    <xf numFmtId="0" fontId="6" fillId="12" borderId="5" xfId="0" applyFont="1" applyFill="1" applyBorder="1" applyAlignment="1">
      <alignment horizontal="center" vertical="top" wrapText="1"/>
    </xf>
    <xf numFmtId="0" fontId="6" fillId="12" borderId="0" xfId="0" applyFont="1" applyFill="1" applyBorder="1" applyAlignment="1">
      <alignment horizontal="center" vertical="top" wrapText="1"/>
    </xf>
    <xf numFmtId="0" fontId="6" fillId="12" borderId="10" xfId="0" applyFont="1" applyFill="1" applyBorder="1" applyAlignment="1">
      <alignment horizontal="center" vertical="top" wrapText="1"/>
    </xf>
    <xf numFmtId="0" fontId="6" fillId="12" borderId="5" xfId="0" applyFont="1" applyFill="1" applyBorder="1" applyAlignment="1">
      <alignment horizontal="left" vertical="top"/>
    </xf>
    <xf numFmtId="0" fontId="6" fillId="12" borderId="0" xfId="0" applyFont="1" applyFill="1" applyBorder="1" applyAlignment="1">
      <alignment horizontal="left" vertical="top"/>
    </xf>
    <xf numFmtId="0" fontId="6" fillId="12" borderId="10" xfId="0" applyFont="1" applyFill="1" applyBorder="1" applyAlignment="1">
      <alignment horizontal="left" vertical="top"/>
    </xf>
    <xf numFmtId="0" fontId="0" fillId="0" borderId="0" xfId="0" applyAlignment="1">
      <alignment horizontal="center" vertical="center" textRotation="90"/>
    </xf>
  </cellXfs>
  <cellStyles count="1">
    <cellStyle name="Normal" xfId="0" builtinId="0"/>
  </cellStyles>
  <dxfs count="0"/>
  <tableStyles count="0" defaultTableStyle="TableStyleMedium2" defaultPivotStyle="PivotStyleLight16"/>
  <colors>
    <mruColors>
      <color rgb="FFFFFF99"/>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Indexer - Encoder curve</a:t>
            </a:r>
          </a:p>
        </c:rich>
      </c:tx>
      <c:overlay val="0"/>
    </c:title>
    <c:autoTitleDeleted val="0"/>
    <c:plotArea>
      <c:layout/>
      <c:scatterChart>
        <c:scatterStyle val="lineMarker"/>
        <c:varyColors val="0"/>
        <c:ser>
          <c:idx val="0"/>
          <c:order val="0"/>
          <c:trendline>
            <c:trendlineType val="linear"/>
            <c:dispRSqr val="1"/>
            <c:dispEq val="1"/>
            <c:trendlineLbl>
              <c:numFmt formatCode="General" sourceLinked="0"/>
            </c:trendlineLbl>
          </c:trendline>
          <c:xVal>
            <c:numRef>
              <c:f>AXR!$C$149:$C$208</c:f>
              <c:numCache>
                <c:formatCode>General</c:formatCode>
                <c:ptCount val="60"/>
                <c:pt idx="0">
                  <c:v>-50000</c:v>
                </c:pt>
                <c:pt idx="1">
                  <c:v>0</c:v>
                </c:pt>
                <c:pt idx="2">
                  <c:v>50000</c:v>
                </c:pt>
                <c:pt idx="3">
                  <c:v>100000</c:v>
                </c:pt>
                <c:pt idx="4">
                  <c:v>150000</c:v>
                </c:pt>
                <c:pt idx="5">
                  <c:v>200000</c:v>
                </c:pt>
                <c:pt idx="6">
                  <c:v>250000</c:v>
                </c:pt>
                <c:pt idx="7">
                  <c:v>300000</c:v>
                </c:pt>
                <c:pt idx="8">
                  <c:v>350000</c:v>
                </c:pt>
                <c:pt idx="9">
                  <c:v>400000</c:v>
                </c:pt>
                <c:pt idx="10">
                  <c:v>450000</c:v>
                </c:pt>
                <c:pt idx="11">
                  <c:v>500000</c:v>
                </c:pt>
                <c:pt idx="12">
                  <c:v>550000</c:v>
                </c:pt>
                <c:pt idx="13">
                  <c:v>600000</c:v>
                </c:pt>
                <c:pt idx="14">
                  <c:v>650000</c:v>
                </c:pt>
                <c:pt idx="15">
                  <c:v>700000</c:v>
                </c:pt>
                <c:pt idx="16">
                  <c:v>750000</c:v>
                </c:pt>
                <c:pt idx="17">
                  <c:v>800000</c:v>
                </c:pt>
                <c:pt idx="18">
                  <c:v>850000</c:v>
                </c:pt>
                <c:pt idx="19">
                  <c:v>900000</c:v>
                </c:pt>
                <c:pt idx="20">
                  <c:v>950000</c:v>
                </c:pt>
                <c:pt idx="21">
                  <c:v>1000000</c:v>
                </c:pt>
                <c:pt idx="22">
                  <c:v>1050000</c:v>
                </c:pt>
                <c:pt idx="23">
                  <c:v>1100000</c:v>
                </c:pt>
                <c:pt idx="24">
                  <c:v>1150000</c:v>
                </c:pt>
                <c:pt idx="25">
                  <c:v>1200000</c:v>
                </c:pt>
                <c:pt idx="26">
                  <c:v>1250000</c:v>
                </c:pt>
                <c:pt idx="27">
                  <c:v>1300000</c:v>
                </c:pt>
                <c:pt idx="28">
                  <c:v>1350000</c:v>
                </c:pt>
                <c:pt idx="29">
                  <c:v>1400000</c:v>
                </c:pt>
                <c:pt idx="30">
                  <c:v>1450000</c:v>
                </c:pt>
                <c:pt idx="31">
                  <c:v>1500000</c:v>
                </c:pt>
                <c:pt idx="32">
                  <c:v>1550000</c:v>
                </c:pt>
                <c:pt idx="33">
                  <c:v>1600000</c:v>
                </c:pt>
                <c:pt idx="34">
                  <c:v>1650000</c:v>
                </c:pt>
                <c:pt idx="35">
                  <c:v>1700000</c:v>
                </c:pt>
                <c:pt idx="36">
                  <c:v>1750000</c:v>
                </c:pt>
                <c:pt idx="37">
                  <c:v>1800000</c:v>
                </c:pt>
                <c:pt idx="38">
                  <c:v>1850000</c:v>
                </c:pt>
                <c:pt idx="39">
                  <c:v>1900000</c:v>
                </c:pt>
                <c:pt idx="40">
                  <c:v>1950000</c:v>
                </c:pt>
                <c:pt idx="41">
                  <c:v>2000000</c:v>
                </c:pt>
                <c:pt idx="42">
                  <c:v>2050000</c:v>
                </c:pt>
                <c:pt idx="43">
                  <c:v>2100000</c:v>
                </c:pt>
                <c:pt idx="44">
                  <c:v>2150000</c:v>
                </c:pt>
                <c:pt idx="45">
                  <c:v>2200000</c:v>
                </c:pt>
                <c:pt idx="46">
                  <c:v>2250000</c:v>
                </c:pt>
                <c:pt idx="47">
                  <c:v>2300000</c:v>
                </c:pt>
                <c:pt idx="48">
                  <c:v>2350000</c:v>
                </c:pt>
                <c:pt idx="49">
                  <c:v>2400000</c:v>
                </c:pt>
                <c:pt idx="50">
                  <c:v>2450000</c:v>
                </c:pt>
                <c:pt idx="51">
                  <c:v>2500000</c:v>
                </c:pt>
                <c:pt idx="52">
                  <c:v>2550000</c:v>
                </c:pt>
                <c:pt idx="53">
                  <c:v>2600000</c:v>
                </c:pt>
                <c:pt idx="54">
                  <c:v>2650000</c:v>
                </c:pt>
                <c:pt idx="55">
                  <c:v>2700000</c:v>
                </c:pt>
                <c:pt idx="56">
                  <c:v>2750000</c:v>
                </c:pt>
                <c:pt idx="57">
                  <c:v>2800000</c:v>
                </c:pt>
                <c:pt idx="58">
                  <c:v>2850000</c:v>
                </c:pt>
                <c:pt idx="59">
                  <c:v>2900000</c:v>
                </c:pt>
              </c:numCache>
            </c:numRef>
          </c:xVal>
          <c:yVal>
            <c:numRef>
              <c:f>AXR!$D$149:$D$208</c:f>
              <c:numCache>
                <c:formatCode>General</c:formatCode>
                <c:ptCount val="60"/>
                <c:pt idx="0">
                  <c:v>-9821</c:v>
                </c:pt>
                <c:pt idx="1">
                  <c:v>6</c:v>
                </c:pt>
                <c:pt idx="2">
                  <c:v>9969</c:v>
                </c:pt>
                <c:pt idx="3">
                  <c:v>20054</c:v>
                </c:pt>
                <c:pt idx="4">
                  <c:v>30275</c:v>
                </c:pt>
                <c:pt idx="5">
                  <c:v>40625</c:v>
                </c:pt>
                <c:pt idx="6">
                  <c:v>51084</c:v>
                </c:pt>
                <c:pt idx="7">
                  <c:v>61637</c:v>
                </c:pt>
                <c:pt idx="8">
                  <c:v>72298</c:v>
                </c:pt>
                <c:pt idx="9">
                  <c:v>83077</c:v>
                </c:pt>
                <c:pt idx="10">
                  <c:v>93970</c:v>
                </c:pt>
                <c:pt idx="11">
                  <c:v>104983</c:v>
                </c:pt>
                <c:pt idx="12">
                  <c:v>116091</c:v>
                </c:pt>
                <c:pt idx="13">
                  <c:v>127273</c:v>
                </c:pt>
                <c:pt idx="14">
                  <c:v>138542</c:v>
                </c:pt>
                <c:pt idx="15">
                  <c:v>149900</c:v>
                </c:pt>
                <c:pt idx="16">
                  <c:v>161347</c:v>
                </c:pt>
                <c:pt idx="17">
                  <c:v>172877</c:v>
                </c:pt>
                <c:pt idx="18">
                  <c:v>184494</c:v>
                </c:pt>
                <c:pt idx="19">
                  <c:v>196182</c:v>
                </c:pt>
                <c:pt idx="20">
                  <c:v>207935</c:v>
                </c:pt>
                <c:pt idx="21">
                  <c:v>219750</c:v>
                </c:pt>
                <c:pt idx="22">
                  <c:v>231621</c:v>
                </c:pt>
                <c:pt idx="23">
                  <c:v>243541</c:v>
                </c:pt>
                <c:pt idx="24">
                  <c:v>255504</c:v>
                </c:pt>
                <c:pt idx="25">
                  <c:v>267505</c:v>
                </c:pt>
                <c:pt idx="26">
                  <c:v>279544</c:v>
                </c:pt>
                <c:pt idx="27">
                  <c:v>291612</c:v>
                </c:pt>
                <c:pt idx="28">
                  <c:v>303693</c:v>
                </c:pt>
                <c:pt idx="29">
                  <c:v>315793</c:v>
                </c:pt>
                <c:pt idx="30">
                  <c:v>327891</c:v>
                </c:pt>
                <c:pt idx="31">
                  <c:v>340003</c:v>
                </c:pt>
                <c:pt idx="32">
                  <c:v>352097</c:v>
                </c:pt>
                <c:pt idx="33">
                  <c:v>364190</c:v>
                </c:pt>
                <c:pt idx="34">
                  <c:v>376265</c:v>
                </c:pt>
                <c:pt idx="35">
                  <c:v>388319</c:v>
                </c:pt>
                <c:pt idx="36">
                  <c:v>400340</c:v>
                </c:pt>
                <c:pt idx="37">
                  <c:v>412325</c:v>
                </c:pt>
                <c:pt idx="38">
                  <c:v>424266</c:v>
                </c:pt>
                <c:pt idx="39">
                  <c:v>436156</c:v>
                </c:pt>
                <c:pt idx="40">
                  <c:v>448002</c:v>
                </c:pt>
                <c:pt idx="41">
                  <c:v>459781</c:v>
                </c:pt>
                <c:pt idx="42">
                  <c:v>471510</c:v>
                </c:pt>
                <c:pt idx="43">
                  <c:v>483159</c:v>
                </c:pt>
                <c:pt idx="44">
                  <c:v>494735</c:v>
                </c:pt>
                <c:pt idx="45">
                  <c:v>506243</c:v>
                </c:pt>
                <c:pt idx="46">
                  <c:v>517671</c:v>
                </c:pt>
                <c:pt idx="47">
                  <c:v>529023</c:v>
                </c:pt>
                <c:pt idx="48">
                  <c:v>540271</c:v>
                </c:pt>
                <c:pt idx="49">
                  <c:v>551417</c:v>
                </c:pt>
                <c:pt idx="50">
                  <c:v>562454</c:v>
                </c:pt>
                <c:pt idx="51">
                  <c:v>573376</c:v>
                </c:pt>
                <c:pt idx="52">
                  <c:v>584220</c:v>
                </c:pt>
                <c:pt idx="53">
                  <c:v>594956</c:v>
                </c:pt>
                <c:pt idx="54">
                  <c:v>605590</c:v>
                </c:pt>
                <c:pt idx="55">
                  <c:v>616110</c:v>
                </c:pt>
                <c:pt idx="56">
                  <c:v>626486</c:v>
                </c:pt>
                <c:pt idx="57">
                  <c:v>636732</c:v>
                </c:pt>
                <c:pt idx="58">
                  <c:v>646884</c:v>
                </c:pt>
                <c:pt idx="59">
                  <c:v>656925</c:v>
                </c:pt>
              </c:numCache>
            </c:numRef>
          </c:yVal>
          <c:smooth val="0"/>
        </c:ser>
        <c:dLbls>
          <c:showLegendKey val="0"/>
          <c:showVal val="0"/>
          <c:showCatName val="0"/>
          <c:showSerName val="0"/>
          <c:showPercent val="0"/>
          <c:showBubbleSize val="0"/>
        </c:dLbls>
        <c:axId val="110038400"/>
        <c:axId val="110038976"/>
      </c:scatterChart>
      <c:valAx>
        <c:axId val="110038400"/>
        <c:scaling>
          <c:orientation val="minMax"/>
        </c:scaling>
        <c:delete val="0"/>
        <c:axPos val="b"/>
        <c:title>
          <c:tx>
            <c:rich>
              <a:bodyPr/>
              <a:lstStyle/>
              <a:p>
                <a:pPr>
                  <a:defRPr/>
                </a:pPr>
                <a:r>
                  <a:rPr lang="en-US"/>
                  <a:t>Indexer</a:t>
                </a:r>
              </a:p>
            </c:rich>
          </c:tx>
          <c:overlay val="0"/>
        </c:title>
        <c:numFmt formatCode="General" sourceLinked="1"/>
        <c:majorTickMark val="out"/>
        <c:minorTickMark val="none"/>
        <c:tickLblPos val="nextTo"/>
        <c:crossAx val="110038976"/>
        <c:crosses val="autoZero"/>
        <c:crossBetween val="midCat"/>
      </c:valAx>
      <c:valAx>
        <c:axId val="110038976"/>
        <c:scaling>
          <c:orientation val="minMax"/>
        </c:scaling>
        <c:delete val="0"/>
        <c:axPos val="l"/>
        <c:majorGridlines/>
        <c:minorGridlines/>
        <c:title>
          <c:tx>
            <c:rich>
              <a:bodyPr/>
              <a:lstStyle/>
              <a:p>
                <a:pPr>
                  <a:defRPr/>
                </a:pPr>
                <a:r>
                  <a:rPr lang="en-US"/>
                  <a:t>Encoder</a:t>
                </a:r>
              </a:p>
            </c:rich>
          </c:tx>
          <c:overlay val="0"/>
        </c:title>
        <c:numFmt formatCode="General" sourceLinked="1"/>
        <c:majorTickMark val="out"/>
        <c:minorTickMark val="none"/>
        <c:tickLblPos val="nextTo"/>
        <c:crossAx val="110038400"/>
        <c:crosses val="autoZero"/>
        <c:crossBetween val="midCat"/>
      </c:valAx>
    </c:plotArea>
    <c:legend>
      <c:legendPos val="r"/>
      <c:overlay val="0"/>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l-GR">
                <a:latin typeface="Calibri"/>
              </a:rPr>
              <a:t>Δ</a:t>
            </a:r>
            <a:r>
              <a:rPr lang="en-US"/>
              <a:t>Encoder for</a:t>
            </a:r>
            <a:r>
              <a:rPr lang="en-US" baseline="0"/>
              <a:t> </a:t>
            </a:r>
            <a:r>
              <a:rPr lang="el-GR" sz="1800" b="1" i="0" u="none" strike="noStrike" baseline="0">
                <a:effectLst/>
              </a:rPr>
              <a:t>Δ</a:t>
            </a:r>
            <a:r>
              <a:rPr lang="es-ES" sz="1800" b="1" i="0" u="none" strike="noStrike" baseline="0">
                <a:effectLst/>
              </a:rPr>
              <a:t>Indexer of 50000</a:t>
            </a:r>
            <a:endParaRPr lang="en-US"/>
          </a:p>
        </c:rich>
      </c:tx>
      <c:overlay val="0"/>
    </c:title>
    <c:autoTitleDeleted val="0"/>
    <c:plotArea>
      <c:layout/>
      <c:scatterChart>
        <c:scatterStyle val="lineMarker"/>
        <c:varyColors val="0"/>
        <c:ser>
          <c:idx val="0"/>
          <c:order val="0"/>
          <c:trendline>
            <c:trendlineType val="linear"/>
            <c:dispRSqr val="1"/>
            <c:dispEq val="1"/>
            <c:trendlineLbl>
              <c:layout>
                <c:manualLayout>
                  <c:x val="6.7881467700352041E-2"/>
                  <c:y val="-4.3851149962186933E-2"/>
                </c:manualLayout>
              </c:layout>
              <c:numFmt formatCode="General" sourceLinked="0"/>
            </c:trendlineLbl>
          </c:trendline>
          <c:xVal>
            <c:numRef>
              <c:f>AXR!$C$149:$C$208</c:f>
              <c:numCache>
                <c:formatCode>General</c:formatCode>
                <c:ptCount val="60"/>
                <c:pt idx="0">
                  <c:v>-50000</c:v>
                </c:pt>
                <c:pt idx="1">
                  <c:v>0</c:v>
                </c:pt>
                <c:pt idx="2">
                  <c:v>50000</c:v>
                </c:pt>
                <c:pt idx="3">
                  <c:v>100000</c:v>
                </c:pt>
                <c:pt idx="4">
                  <c:v>150000</c:v>
                </c:pt>
                <c:pt idx="5">
                  <c:v>200000</c:v>
                </c:pt>
                <c:pt idx="6">
                  <c:v>250000</c:v>
                </c:pt>
                <c:pt idx="7">
                  <c:v>300000</c:v>
                </c:pt>
                <c:pt idx="8">
                  <c:v>350000</c:v>
                </c:pt>
                <c:pt idx="9">
                  <c:v>400000</c:v>
                </c:pt>
                <c:pt idx="10">
                  <c:v>450000</c:v>
                </c:pt>
                <c:pt idx="11">
                  <c:v>500000</c:v>
                </c:pt>
                <c:pt idx="12">
                  <c:v>550000</c:v>
                </c:pt>
                <c:pt idx="13">
                  <c:v>600000</c:v>
                </c:pt>
                <c:pt idx="14">
                  <c:v>650000</c:v>
                </c:pt>
                <c:pt idx="15">
                  <c:v>700000</c:v>
                </c:pt>
                <c:pt idx="16">
                  <c:v>750000</c:v>
                </c:pt>
                <c:pt idx="17">
                  <c:v>800000</c:v>
                </c:pt>
                <c:pt idx="18">
                  <c:v>850000</c:v>
                </c:pt>
                <c:pt idx="19">
                  <c:v>900000</c:v>
                </c:pt>
                <c:pt idx="20">
                  <c:v>950000</c:v>
                </c:pt>
                <c:pt idx="21">
                  <c:v>1000000</c:v>
                </c:pt>
                <c:pt idx="22">
                  <c:v>1050000</c:v>
                </c:pt>
                <c:pt idx="23">
                  <c:v>1100000</c:v>
                </c:pt>
                <c:pt idx="24">
                  <c:v>1150000</c:v>
                </c:pt>
                <c:pt idx="25">
                  <c:v>1200000</c:v>
                </c:pt>
                <c:pt idx="26">
                  <c:v>1250000</c:v>
                </c:pt>
                <c:pt idx="27">
                  <c:v>1300000</c:v>
                </c:pt>
                <c:pt idx="28">
                  <c:v>1350000</c:v>
                </c:pt>
                <c:pt idx="29">
                  <c:v>1400000</c:v>
                </c:pt>
                <c:pt idx="30">
                  <c:v>1450000</c:v>
                </c:pt>
                <c:pt idx="31">
                  <c:v>1500000</c:v>
                </c:pt>
                <c:pt idx="32">
                  <c:v>1550000</c:v>
                </c:pt>
                <c:pt idx="33">
                  <c:v>1600000</c:v>
                </c:pt>
                <c:pt idx="34">
                  <c:v>1650000</c:v>
                </c:pt>
                <c:pt idx="35">
                  <c:v>1700000</c:v>
                </c:pt>
                <c:pt idx="36">
                  <c:v>1750000</c:v>
                </c:pt>
                <c:pt idx="37">
                  <c:v>1800000</c:v>
                </c:pt>
                <c:pt idx="38">
                  <c:v>1850000</c:v>
                </c:pt>
                <c:pt idx="39">
                  <c:v>1900000</c:v>
                </c:pt>
                <c:pt idx="40">
                  <c:v>1950000</c:v>
                </c:pt>
                <c:pt idx="41">
                  <c:v>2000000</c:v>
                </c:pt>
                <c:pt idx="42">
                  <c:v>2050000</c:v>
                </c:pt>
                <c:pt idx="43">
                  <c:v>2100000</c:v>
                </c:pt>
                <c:pt idx="44">
                  <c:v>2150000</c:v>
                </c:pt>
                <c:pt idx="45">
                  <c:v>2200000</c:v>
                </c:pt>
                <c:pt idx="46">
                  <c:v>2250000</c:v>
                </c:pt>
                <c:pt idx="47">
                  <c:v>2300000</c:v>
                </c:pt>
                <c:pt idx="48">
                  <c:v>2350000</c:v>
                </c:pt>
                <c:pt idx="49">
                  <c:v>2400000</c:v>
                </c:pt>
                <c:pt idx="50">
                  <c:v>2450000</c:v>
                </c:pt>
                <c:pt idx="51">
                  <c:v>2500000</c:v>
                </c:pt>
                <c:pt idx="52">
                  <c:v>2550000</c:v>
                </c:pt>
                <c:pt idx="53">
                  <c:v>2600000</c:v>
                </c:pt>
                <c:pt idx="54">
                  <c:v>2650000</c:v>
                </c:pt>
                <c:pt idx="55">
                  <c:v>2700000</c:v>
                </c:pt>
                <c:pt idx="56">
                  <c:v>2750000</c:v>
                </c:pt>
                <c:pt idx="57">
                  <c:v>2800000</c:v>
                </c:pt>
                <c:pt idx="58">
                  <c:v>2850000</c:v>
                </c:pt>
                <c:pt idx="59">
                  <c:v>2900000</c:v>
                </c:pt>
              </c:numCache>
            </c:numRef>
          </c:xVal>
          <c:yVal>
            <c:numRef>
              <c:f>AXR!$E$149:$E$208</c:f>
              <c:numCache>
                <c:formatCode>General</c:formatCode>
                <c:ptCount val="60"/>
                <c:pt idx="1">
                  <c:v>9827</c:v>
                </c:pt>
                <c:pt idx="2">
                  <c:v>9963</c:v>
                </c:pt>
                <c:pt idx="3">
                  <c:v>10085</c:v>
                </c:pt>
                <c:pt idx="4">
                  <c:v>10221</c:v>
                </c:pt>
                <c:pt idx="5">
                  <c:v>10350</c:v>
                </c:pt>
                <c:pt idx="6">
                  <c:v>10459</c:v>
                </c:pt>
                <c:pt idx="7">
                  <c:v>10553</c:v>
                </c:pt>
                <c:pt idx="8">
                  <c:v>10661</c:v>
                </c:pt>
                <c:pt idx="9">
                  <c:v>10779</c:v>
                </c:pt>
                <c:pt idx="10">
                  <c:v>10893</c:v>
                </c:pt>
                <c:pt idx="11">
                  <c:v>11013</c:v>
                </c:pt>
                <c:pt idx="12">
                  <c:v>11108</c:v>
                </c:pt>
                <c:pt idx="13">
                  <c:v>11182</c:v>
                </c:pt>
                <c:pt idx="14">
                  <c:v>11269</c:v>
                </c:pt>
                <c:pt idx="15">
                  <c:v>11358</c:v>
                </c:pt>
                <c:pt idx="16">
                  <c:v>11447</c:v>
                </c:pt>
                <c:pt idx="17">
                  <c:v>11530</c:v>
                </c:pt>
                <c:pt idx="18">
                  <c:v>11617</c:v>
                </c:pt>
                <c:pt idx="19">
                  <c:v>11688</c:v>
                </c:pt>
                <c:pt idx="20">
                  <c:v>11753</c:v>
                </c:pt>
                <c:pt idx="21">
                  <c:v>11815</c:v>
                </c:pt>
                <c:pt idx="22">
                  <c:v>11871</c:v>
                </c:pt>
                <c:pt idx="23">
                  <c:v>11920</c:v>
                </c:pt>
                <c:pt idx="24">
                  <c:v>11963</c:v>
                </c:pt>
                <c:pt idx="25">
                  <c:v>12001</c:v>
                </c:pt>
                <c:pt idx="26">
                  <c:v>12039</c:v>
                </c:pt>
                <c:pt idx="27">
                  <c:v>12068</c:v>
                </c:pt>
                <c:pt idx="28">
                  <c:v>12081</c:v>
                </c:pt>
                <c:pt idx="29">
                  <c:v>12100</c:v>
                </c:pt>
                <c:pt idx="30">
                  <c:v>12098</c:v>
                </c:pt>
                <c:pt idx="31">
                  <c:v>12112</c:v>
                </c:pt>
                <c:pt idx="32">
                  <c:v>12094</c:v>
                </c:pt>
                <c:pt idx="33">
                  <c:v>12093</c:v>
                </c:pt>
                <c:pt idx="34">
                  <c:v>12075</c:v>
                </c:pt>
                <c:pt idx="35">
                  <c:v>12054</c:v>
                </c:pt>
                <c:pt idx="36">
                  <c:v>12021</c:v>
                </c:pt>
                <c:pt idx="37">
                  <c:v>11985</c:v>
                </c:pt>
                <c:pt idx="38">
                  <c:v>11941</c:v>
                </c:pt>
                <c:pt idx="39">
                  <c:v>11890</c:v>
                </c:pt>
                <c:pt idx="40">
                  <c:v>11846</c:v>
                </c:pt>
                <c:pt idx="41">
                  <c:v>11779</c:v>
                </c:pt>
                <c:pt idx="42">
                  <c:v>11729</c:v>
                </c:pt>
                <c:pt idx="43">
                  <c:v>11649</c:v>
                </c:pt>
                <c:pt idx="44">
                  <c:v>11576</c:v>
                </c:pt>
                <c:pt idx="45">
                  <c:v>11508</c:v>
                </c:pt>
                <c:pt idx="46">
                  <c:v>11428</c:v>
                </c:pt>
                <c:pt idx="47">
                  <c:v>11352</c:v>
                </c:pt>
                <c:pt idx="48">
                  <c:v>11248</c:v>
                </c:pt>
                <c:pt idx="49">
                  <c:v>11146</c:v>
                </c:pt>
                <c:pt idx="50">
                  <c:v>11037</c:v>
                </c:pt>
                <c:pt idx="51">
                  <c:v>10922</c:v>
                </c:pt>
                <c:pt idx="52">
                  <c:v>10844</c:v>
                </c:pt>
                <c:pt idx="53">
                  <c:v>10736</c:v>
                </c:pt>
                <c:pt idx="54">
                  <c:v>10634</c:v>
                </c:pt>
                <c:pt idx="55">
                  <c:v>10520</c:v>
                </c:pt>
                <c:pt idx="56">
                  <c:v>10376</c:v>
                </c:pt>
                <c:pt idx="57">
                  <c:v>10246</c:v>
                </c:pt>
                <c:pt idx="58">
                  <c:v>10152</c:v>
                </c:pt>
                <c:pt idx="59">
                  <c:v>10041</c:v>
                </c:pt>
              </c:numCache>
            </c:numRef>
          </c:yVal>
          <c:smooth val="0"/>
        </c:ser>
        <c:dLbls>
          <c:showLegendKey val="0"/>
          <c:showVal val="0"/>
          <c:showCatName val="0"/>
          <c:showSerName val="0"/>
          <c:showPercent val="0"/>
          <c:showBubbleSize val="0"/>
        </c:dLbls>
        <c:axId val="110040704"/>
        <c:axId val="110041280"/>
      </c:scatterChart>
      <c:valAx>
        <c:axId val="110040704"/>
        <c:scaling>
          <c:orientation val="minMax"/>
        </c:scaling>
        <c:delete val="0"/>
        <c:axPos val="b"/>
        <c:title>
          <c:tx>
            <c:rich>
              <a:bodyPr/>
              <a:lstStyle/>
              <a:p>
                <a:pPr>
                  <a:defRPr/>
                </a:pPr>
                <a:r>
                  <a:rPr lang="en-US"/>
                  <a:t>Indexer</a:t>
                </a:r>
              </a:p>
            </c:rich>
          </c:tx>
          <c:overlay val="0"/>
        </c:title>
        <c:numFmt formatCode="General" sourceLinked="1"/>
        <c:majorTickMark val="out"/>
        <c:minorTickMark val="none"/>
        <c:tickLblPos val="nextTo"/>
        <c:crossAx val="110041280"/>
        <c:crosses val="autoZero"/>
        <c:crossBetween val="midCat"/>
      </c:valAx>
      <c:valAx>
        <c:axId val="110041280"/>
        <c:scaling>
          <c:orientation val="minMax"/>
        </c:scaling>
        <c:delete val="0"/>
        <c:axPos val="l"/>
        <c:majorGridlines/>
        <c:minorGridlines/>
        <c:title>
          <c:tx>
            <c:rich>
              <a:bodyPr/>
              <a:lstStyle/>
              <a:p>
                <a:pPr>
                  <a:defRPr/>
                </a:pPr>
                <a:r>
                  <a:rPr lang="el-GR">
                    <a:latin typeface="Calibri"/>
                  </a:rPr>
                  <a:t>Δ</a:t>
                </a:r>
                <a:r>
                  <a:rPr lang="en-US"/>
                  <a:t>Encoder</a:t>
                </a:r>
              </a:p>
            </c:rich>
          </c:tx>
          <c:overlay val="0"/>
        </c:title>
        <c:numFmt formatCode="General" sourceLinked="1"/>
        <c:majorTickMark val="out"/>
        <c:minorTickMark val="none"/>
        <c:tickLblPos val="nextTo"/>
        <c:crossAx val="110040704"/>
        <c:crosses val="autoZero"/>
        <c:crossBetween val="midCat"/>
      </c:valAx>
    </c:plotArea>
    <c:legend>
      <c:legendPos val="r"/>
      <c:overlay val="0"/>
    </c:legend>
    <c:plotVisOnly val="1"/>
    <c:dispBlanksAs val="gap"/>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Accumulated</a:t>
            </a:r>
            <a:r>
              <a:rPr lang="en-US" baseline="0"/>
              <a:t> Error</a:t>
            </a:r>
            <a:endParaRPr lang="en-US"/>
          </a:p>
        </c:rich>
      </c:tx>
      <c:overlay val="0"/>
    </c:title>
    <c:autoTitleDeleted val="0"/>
    <c:plotArea>
      <c:layout/>
      <c:scatterChart>
        <c:scatterStyle val="lineMarker"/>
        <c:varyColors val="0"/>
        <c:ser>
          <c:idx val="0"/>
          <c:order val="0"/>
          <c:xVal>
            <c:numRef>
              <c:f>AXR!$C$149:$C$208</c:f>
              <c:numCache>
                <c:formatCode>General</c:formatCode>
                <c:ptCount val="60"/>
                <c:pt idx="0">
                  <c:v>-50000</c:v>
                </c:pt>
                <c:pt idx="1">
                  <c:v>0</c:v>
                </c:pt>
                <c:pt idx="2">
                  <c:v>50000</c:v>
                </c:pt>
                <c:pt idx="3">
                  <c:v>100000</c:v>
                </c:pt>
                <c:pt idx="4">
                  <c:v>150000</c:v>
                </c:pt>
                <c:pt idx="5">
                  <c:v>200000</c:v>
                </c:pt>
                <c:pt idx="6">
                  <c:v>250000</c:v>
                </c:pt>
                <c:pt idx="7">
                  <c:v>300000</c:v>
                </c:pt>
                <c:pt idx="8">
                  <c:v>350000</c:v>
                </c:pt>
                <c:pt idx="9">
                  <c:v>400000</c:v>
                </c:pt>
                <c:pt idx="10">
                  <c:v>450000</c:v>
                </c:pt>
                <c:pt idx="11">
                  <c:v>500000</c:v>
                </c:pt>
                <c:pt idx="12">
                  <c:v>550000</c:v>
                </c:pt>
                <c:pt idx="13">
                  <c:v>600000</c:v>
                </c:pt>
                <c:pt idx="14">
                  <c:v>650000</c:v>
                </c:pt>
                <c:pt idx="15">
                  <c:v>700000</c:v>
                </c:pt>
                <c:pt idx="16">
                  <c:v>750000</c:v>
                </c:pt>
                <c:pt idx="17">
                  <c:v>800000</c:v>
                </c:pt>
                <c:pt idx="18">
                  <c:v>850000</c:v>
                </c:pt>
                <c:pt idx="19">
                  <c:v>900000</c:v>
                </c:pt>
                <c:pt idx="20">
                  <c:v>950000</c:v>
                </c:pt>
                <c:pt idx="21">
                  <c:v>1000000</c:v>
                </c:pt>
                <c:pt idx="22">
                  <c:v>1050000</c:v>
                </c:pt>
                <c:pt idx="23">
                  <c:v>1100000</c:v>
                </c:pt>
                <c:pt idx="24">
                  <c:v>1150000</c:v>
                </c:pt>
                <c:pt idx="25">
                  <c:v>1200000</c:v>
                </c:pt>
                <c:pt idx="26">
                  <c:v>1250000</c:v>
                </c:pt>
                <c:pt idx="27">
                  <c:v>1300000</c:v>
                </c:pt>
                <c:pt idx="28">
                  <c:v>1350000</c:v>
                </c:pt>
                <c:pt idx="29">
                  <c:v>1400000</c:v>
                </c:pt>
                <c:pt idx="30">
                  <c:v>1450000</c:v>
                </c:pt>
                <c:pt idx="31">
                  <c:v>1500000</c:v>
                </c:pt>
                <c:pt idx="32">
                  <c:v>1550000</c:v>
                </c:pt>
                <c:pt idx="33">
                  <c:v>1600000</c:v>
                </c:pt>
                <c:pt idx="34">
                  <c:v>1650000</c:v>
                </c:pt>
                <c:pt idx="35">
                  <c:v>1700000</c:v>
                </c:pt>
                <c:pt idx="36">
                  <c:v>1750000</c:v>
                </c:pt>
                <c:pt idx="37">
                  <c:v>1800000</c:v>
                </c:pt>
                <c:pt idx="38">
                  <c:v>1850000</c:v>
                </c:pt>
                <c:pt idx="39">
                  <c:v>1900000</c:v>
                </c:pt>
                <c:pt idx="40">
                  <c:v>1950000</c:v>
                </c:pt>
                <c:pt idx="41">
                  <c:v>2000000</c:v>
                </c:pt>
                <c:pt idx="42">
                  <c:v>2050000</c:v>
                </c:pt>
                <c:pt idx="43">
                  <c:v>2100000</c:v>
                </c:pt>
                <c:pt idx="44">
                  <c:v>2150000</c:v>
                </c:pt>
                <c:pt idx="45">
                  <c:v>2200000</c:v>
                </c:pt>
                <c:pt idx="46">
                  <c:v>2250000</c:v>
                </c:pt>
                <c:pt idx="47">
                  <c:v>2300000</c:v>
                </c:pt>
                <c:pt idx="48">
                  <c:v>2350000</c:v>
                </c:pt>
                <c:pt idx="49">
                  <c:v>2400000</c:v>
                </c:pt>
                <c:pt idx="50">
                  <c:v>2450000</c:v>
                </c:pt>
                <c:pt idx="51">
                  <c:v>2500000</c:v>
                </c:pt>
                <c:pt idx="52">
                  <c:v>2550000</c:v>
                </c:pt>
                <c:pt idx="53">
                  <c:v>2600000</c:v>
                </c:pt>
                <c:pt idx="54">
                  <c:v>2650000</c:v>
                </c:pt>
                <c:pt idx="55">
                  <c:v>2700000</c:v>
                </c:pt>
                <c:pt idx="56">
                  <c:v>2750000</c:v>
                </c:pt>
                <c:pt idx="57">
                  <c:v>2800000</c:v>
                </c:pt>
                <c:pt idx="58">
                  <c:v>2850000</c:v>
                </c:pt>
                <c:pt idx="59">
                  <c:v>2900000</c:v>
                </c:pt>
              </c:numCache>
            </c:numRef>
          </c:xVal>
          <c:yVal>
            <c:numRef>
              <c:f>AXR!$G$149:$G$208</c:f>
              <c:numCache>
                <c:formatCode>General</c:formatCode>
                <c:ptCount val="60"/>
                <c:pt idx="1">
                  <c:v>-1473.7796610169498</c:v>
                </c:pt>
                <c:pt idx="2">
                  <c:v>-2811.5593220338997</c:v>
                </c:pt>
                <c:pt idx="3">
                  <c:v>-4027.3389830508495</c:v>
                </c:pt>
                <c:pt idx="4">
                  <c:v>-5107.1186440677993</c:v>
                </c:pt>
                <c:pt idx="5">
                  <c:v>-6057.8983050847492</c:v>
                </c:pt>
                <c:pt idx="6">
                  <c:v>-6899.677966101699</c:v>
                </c:pt>
                <c:pt idx="7">
                  <c:v>-7647.4576271186488</c:v>
                </c:pt>
                <c:pt idx="8">
                  <c:v>-8287.2372881355986</c:v>
                </c:pt>
                <c:pt idx="9">
                  <c:v>-8809.0169491525485</c:v>
                </c:pt>
                <c:pt idx="10">
                  <c:v>-9216.7966101694983</c:v>
                </c:pt>
                <c:pt idx="11">
                  <c:v>-9504.5762711864481</c:v>
                </c:pt>
                <c:pt idx="12">
                  <c:v>-9697.355932203398</c:v>
                </c:pt>
                <c:pt idx="13">
                  <c:v>-9816.1355932203478</c:v>
                </c:pt>
                <c:pt idx="14">
                  <c:v>-9847.9152542372976</c:v>
                </c:pt>
                <c:pt idx="15">
                  <c:v>-9790.6949152542475</c:v>
                </c:pt>
                <c:pt idx="16">
                  <c:v>-9644.4745762711973</c:v>
                </c:pt>
                <c:pt idx="17">
                  <c:v>-9415.2542372881471</c:v>
                </c:pt>
                <c:pt idx="18">
                  <c:v>-9099.033898305097</c:v>
                </c:pt>
                <c:pt idx="19">
                  <c:v>-8711.8135593220468</c:v>
                </c:pt>
                <c:pt idx="20">
                  <c:v>-8259.5932203389966</c:v>
                </c:pt>
                <c:pt idx="21">
                  <c:v>-7745.3728813559464</c:v>
                </c:pt>
                <c:pt idx="22">
                  <c:v>-7175.1525423728963</c:v>
                </c:pt>
                <c:pt idx="23">
                  <c:v>-6555.9322033898461</c:v>
                </c:pt>
                <c:pt idx="24">
                  <c:v>-5893.7118644067959</c:v>
                </c:pt>
                <c:pt idx="25">
                  <c:v>-5193.4915254237458</c:v>
                </c:pt>
                <c:pt idx="26">
                  <c:v>-4455.2711864406956</c:v>
                </c:pt>
                <c:pt idx="27">
                  <c:v>-3688.0508474576454</c:v>
                </c:pt>
                <c:pt idx="28">
                  <c:v>-2907.8305084745953</c:v>
                </c:pt>
                <c:pt idx="29">
                  <c:v>-2108.6101694915451</c:v>
                </c:pt>
                <c:pt idx="30">
                  <c:v>-1311.3898305084949</c:v>
                </c:pt>
                <c:pt idx="31">
                  <c:v>-500.16949152544476</c:v>
                </c:pt>
                <c:pt idx="32">
                  <c:v>293.05084745760541</c:v>
                </c:pt>
                <c:pt idx="33">
                  <c:v>1085.2711864406556</c:v>
                </c:pt>
                <c:pt idx="34">
                  <c:v>1859.4915254237058</c:v>
                </c:pt>
                <c:pt idx="35">
                  <c:v>2612.7118644067559</c:v>
                </c:pt>
                <c:pt idx="36">
                  <c:v>3332.9322033898061</c:v>
                </c:pt>
                <c:pt idx="37">
                  <c:v>4017.1525423728563</c:v>
                </c:pt>
                <c:pt idx="38">
                  <c:v>4657.3728813559064</c:v>
                </c:pt>
                <c:pt idx="39">
                  <c:v>5246.5932203389566</c:v>
                </c:pt>
                <c:pt idx="40">
                  <c:v>5791.8135593220068</c:v>
                </c:pt>
                <c:pt idx="41">
                  <c:v>6270.0338983050569</c:v>
                </c:pt>
                <c:pt idx="42">
                  <c:v>6698.2542372881071</c:v>
                </c:pt>
                <c:pt idx="43">
                  <c:v>7046.4745762711573</c:v>
                </c:pt>
                <c:pt idx="44">
                  <c:v>7321.6949152542074</c:v>
                </c:pt>
                <c:pt idx="45">
                  <c:v>7528.9152542372576</c:v>
                </c:pt>
                <c:pt idx="46">
                  <c:v>7656.1355932203078</c:v>
                </c:pt>
                <c:pt idx="47">
                  <c:v>7707.355932203358</c:v>
                </c:pt>
                <c:pt idx="48">
                  <c:v>7654.5762711864081</c:v>
                </c:pt>
                <c:pt idx="49">
                  <c:v>7499.7966101694583</c:v>
                </c:pt>
                <c:pt idx="50">
                  <c:v>7236.0169491525085</c:v>
                </c:pt>
                <c:pt idx="51">
                  <c:v>6857.2372881355586</c:v>
                </c:pt>
                <c:pt idx="52">
                  <c:v>6400.4576271186088</c:v>
                </c:pt>
                <c:pt idx="53">
                  <c:v>5835.677966101659</c:v>
                </c:pt>
                <c:pt idx="54">
                  <c:v>5168.8983050847091</c:v>
                </c:pt>
                <c:pt idx="55">
                  <c:v>4388.1186440677593</c:v>
                </c:pt>
                <c:pt idx="56">
                  <c:v>3463.3389830508095</c:v>
                </c:pt>
                <c:pt idx="57">
                  <c:v>2408.5593220338596</c:v>
                </c:pt>
                <c:pt idx="58">
                  <c:v>1259.7796610169098</c:v>
                </c:pt>
                <c:pt idx="59">
                  <c:v>-4.0017766878008842E-11</c:v>
                </c:pt>
              </c:numCache>
            </c:numRef>
          </c:yVal>
          <c:smooth val="0"/>
        </c:ser>
        <c:dLbls>
          <c:showLegendKey val="0"/>
          <c:showVal val="0"/>
          <c:showCatName val="0"/>
          <c:showSerName val="0"/>
          <c:showPercent val="0"/>
          <c:showBubbleSize val="0"/>
        </c:dLbls>
        <c:axId val="121544704"/>
        <c:axId val="121545280"/>
      </c:scatterChart>
      <c:valAx>
        <c:axId val="121544704"/>
        <c:scaling>
          <c:orientation val="minMax"/>
        </c:scaling>
        <c:delete val="0"/>
        <c:axPos val="b"/>
        <c:title>
          <c:tx>
            <c:rich>
              <a:bodyPr/>
              <a:lstStyle/>
              <a:p>
                <a:pPr>
                  <a:defRPr/>
                </a:pPr>
                <a:r>
                  <a:rPr lang="en-US"/>
                  <a:t>Indexer</a:t>
                </a:r>
              </a:p>
            </c:rich>
          </c:tx>
          <c:overlay val="0"/>
        </c:title>
        <c:numFmt formatCode="General" sourceLinked="1"/>
        <c:majorTickMark val="out"/>
        <c:minorTickMark val="none"/>
        <c:tickLblPos val="nextTo"/>
        <c:crossAx val="121545280"/>
        <c:crosses val="autoZero"/>
        <c:crossBetween val="midCat"/>
      </c:valAx>
      <c:valAx>
        <c:axId val="121545280"/>
        <c:scaling>
          <c:orientation val="minMax"/>
        </c:scaling>
        <c:delete val="0"/>
        <c:axPos val="l"/>
        <c:majorGridlines/>
        <c:minorGridlines/>
        <c:title>
          <c:tx>
            <c:rich>
              <a:bodyPr/>
              <a:lstStyle/>
              <a:p>
                <a:pPr>
                  <a:defRPr/>
                </a:pPr>
                <a:r>
                  <a:rPr lang="es-ES">
                    <a:latin typeface="Calibri"/>
                  </a:rPr>
                  <a:t>Accumulated</a:t>
                </a:r>
                <a:r>
                  <a:rPr lang="es-ES" baseline="0">
                    <a:latin typeface="Calibri"/>
                  </a:rPr>
                  <a:t> error</a:t>
                </a:r>
                <a:endParaRPr lang="en-US"/>
              </a:p>
            </c:rich>
          </c:tx>
          <c:overlay val="0"/>
        </c:title>
        <c:numFmt formatCode="General" sourceLinked="1"/>
        <c:majorTickMark val="out"/>
        <c:minorTickMark val="none"/>
        <c:tickLblPos val="nextTo"/>
        <c:crossAx val="121544704"/>
        <c:crosses val="autoZero"/>
        <c:crossBetween val="midCat"/>
      </c:valAx>
    </c:plotArea>
    <c:legend>
      <c:legendPos val="r"/>
      <c:overlay val="0"/>
    </c:legend>
    <c:plotVisOnly val="1"/>
    <c:dispBlanksAs val="gap"/>
    <c:showDLblsOverMax val="0"/>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Indexer - Encoder curve</a:t>
            </a:r>
          </a:p>
        </c:rich>
      </c:tx>
      <c:overlay val="0"/>
    </c:title>
    <c:autoTitleDeleted val="0"/>
    <c:plotArea>
      <c:layout/>
      <c:scatterChart>
        <c:scatterStyle val="lineMarker"/>
        <c:varyColors val="0"/>
        <c:ser>
          <c:idx val="0"/>
          <c:order val="0"/>
          <c:marker>
            <c:symbol val="none"/>
          </c:marker>
          <c:trendline>
            <c:trendlineType val="linear"/>
            <c:dispRSqr val="1"/>
            <c:dispEq val="1"/>
            <c:trendlineLbl>
              <c:numFmt formatCode="General" sourceLinked="0"/>
            </c:trendlineLbl>
          </c:trendline>
          <c:xVal>
            <c:numRef>
              <c:f>AXR!$B$323:$B$475</c:f>
              <c:numCache>
                <c:formatCode>General</c:formatCode>
                <c:ptCount val="153"/>
                <c:pt idx="0">
                  <c:v>-50420</c:v>
                </c:pt>
                <c:pt idx="1">
                  <c:v>-45000</c:v>
                </c:pt>
                <c:pt idx="2">
                  <c:v>-25000</c:v>
                </c:pt>
                <c:pt idx="3">
                  <c:v>-5000</c:v>
                </c:pt>
                <c:pt idx="4">
                  <c:v>15000</c:v>
                </c:pt>
                <c:pt idx="5">
                  <c:v>35000</c:v>
                </c:pt>
                <c:pt idx="6">
                  <c:v>55000</c:v>
                </c:pt>
                <c:pt idx="7">
                  <c:v>75000</c:v>
                </c:pt>
                <c:pt idx="8">
                  <c:v>95000</c:v>
                </c:pt>
                <c:pt idx="9">
                  <c:v>115000</c:v>
                </c:pt>
                <c:pt idx="10">
                  <c:v>135000</c:v>
                </c:pt>
                <c:pt idx="11">
                  <c:v>155000</c:v>
                </c:pt>
                <c:pt idx="12">
                  <c:v>175000</c:v>
                </c:pt>
                <c:pt idx="13">
                  <c:v>195000</c:v>
                </c:pt>
                <c:pt idx="14">
                  <c:v>215000</c:v>
                </c:pt>
                <c:pt idx="15">
                  <c:v>235000</c:v>
                </c:pt>
                <c:pt idx="16">
                  <c:v>255000</c:v>
                </c:pt>
                <c:pt idx="17">
                  <c:v>275000</c:v>
                </c:pt>
                <c:pt idx="18">
                  <c:v>295000</c:v>
                </c:pt>
                <c:pt idx="19">
                  <c:v>315000</c:v>
                </c:pt>
                <c:pt idx="20">
                  <c:v>335000</c:v>
                </c:pt>
                <c:pt idx="21">
                  <c:v>355000</c:v>
                </c:pt>
                <c:pt idx="22">
                  <c:v>375000</c:v>
                </c:pt>
                <c:pt idx="23">
                  <c:v>395000</c:v>
                </c:pt>
                <c:pt idx="24">
                  <c:v>415000</c:v>
                </c:pt>
                <c:pt idx="25">
                  <c:v>435000</c:v>
                </c:pt>
                <c:pt idx="26">
                  <c:v>455000</c:v>
                </c:pt>
                <c:pt idx="27">
                  <c:v>475000</c:v>
                </c:pt>
                <c:pt idx="28">
                  <c:v>495000</c:v>
                </c:pt>
                <c:pt idx="29">
                  <c:v>515000</c:v>
                </c:pt>
                <c:pt idx="30">
                  <c:v>535000</c:v>
                </c:pt>
                <c:pt idx="31">
                  <c:v>555000</c:v>
                </c:pt>
                <c:pt idx="32">
                  <c:v>575000</c:v>
                </c:pt>
                <c:pt idx="33">
                  <c:v>595000</c:v>
                </c:pt>
                <c:pt idx="34">
                  <c:v>615000</c:v>
                </c:pt>
                <c:pt idx="35">
                  <c:v>635000</c:v>
                </c:pt>
                <c:pt idx="36">
                  <c:v>655000</c:v>
                </c:pt>
                <c:pt idx="37">
                  <c:v>675000</c:v>
                </c:pt>
                <c:pt idx="38">
                  <c:v>695000</c:v>
                </c:pt>
                <c:pt idx="39">
                  <c:v>715000</c:v>
                </c:pt>
                <c:pt idx="40">
                  <c:v>735000</c:v>
                </c:pt>
                <c:pt idx="41">
                  <c:v>755000</c:v>
                </c:pt>
                <c:pt idx="42">
                  <c:v>775000</c:v>
                </c:pt>
                <c:pt idx="43">
                  <c:v>795000</c:v>
                </c:pt>
                <c:pt idx="44">
                  <c:v>815000</c:v>
                </c:pt>
                <c:pt idx="45">
                  <c:v>835000</c:v>
                </c:pt>
                <c:pt idx="46">
                  <c:v>855000</c:v>
                </c:pt>
                <c:pt idx="47">
                  <c:v>875000</c:v>
                </c:pt>
                <c:pt idx="48">
                  <c:v>895000</c:v>
                </c:pt>
                <c:pt idx="49">
                  <c:v>915000</c:v>
                </c:pt>
                <c:pt idx="50">
                  <c:v>935000</c:v>
                </c:pt>
                <c:pt idx="51">
                  <c:v>955000</c:v>
                </c:pt>
                <c:pt idx="52">
                  <c:v>975000</c:v>
                </c:pt>
                <c:pt idx="53">
                  <c:v>995000</c:v>
                </c:pt>
                <c:pt idx="54">
                  <c:v>1015000</c:v>
                </c:pt>
                <c:pt idx="55">
                  <c:v>1035000</c:v>
                </c:pt>
                <c:pt idx="56">
                  <c:v>1055000</c:v>
                </c:pt>
                <c:pt idx="57">
                  <c:v>1075000</c:v>
                </c:pt>
                <c:pt idx="58">
                  <c:v>1095000</c:v>
                </c:pt>
                <c:pt idx="59">
                  <c:v>1115000</c:v>
                </c:pt>
                <c:pt idx="60">
                  <c:v>1135000</c:v>
                </c:pt>
                <c:pt idx="61">
                  <c:v>1155000</c:v>
                </c:pt>
                <c:pt idx="62">
                  <c:v>1175000</c:v>
                </c:pt>
                <c:pt idx="63">
                  <c:v>1195000</c:v>
                </c:pt>
                <c:pt idx="64">
                  <c:v>1215000</c:v>
                </c:pt>
                <c:pt idx="65">
                  <c:v>1235000</c:v>
                </c:pt>
                <c:pt idx="66">
                  <c:v>1255000</c:v>
                </c:pt>
                <c:pt idx="67">
                  <c:v>1275000</c:v>
                </c:pt>
                <c:pt idx="68">
                  <c:v>1295000</c:v>
                </c:pt>
                <c:pt idx="69">
                  <c:v>1315000</c:v>
                </c:pt>
                <c:pt idx="70">
                  <c:v>1335000</c:v>
                </c:pt>
                <c:pt idx="71">
                  <c:v>1355000</c:v>
                </c:pt>
                <c:pt idx="72">
                  <c:v>1375000</c:v>
                </c:pt>
                <c:pt idx="73">
                  <c:v>1395000</c:v>
                </c:pt>
                <c:pt idx="74">
                  <c:v>1415000</c:v>
                </c:pt>
                <c:pt idx="75">
                  <c:v>1435000</c:v>
                </c:pt>
                <c:pt idx="76">
                  <c:v>1455000</c:v>
                </c:pt>
                <c:pt idx="77">
                  <c:v>1475000</c:v>
                </c:pt>
                <c:pt idx="78">
                  <c:v>1495000</c:v>
                </c:pt>
                <c:pt idx="79">
                  <c:v>1515000</c:v>
                </c:pt>
                <c:pt idx="80">
                  <c:v>1535000</c:v>
                </c:pt>
                <c:pt idx="81">
                  <c:v>1555000</c:v>
                </c:pt>
                <c:pt idx="82">
                  <c:v>1575000</c:v>
                </c:pt>
                <c:pt idx="83">
                  <c:v>1595000</c:v>
                </c:pt>
                <c:pt idx="84">
                  <c:v>1615000</c:v>
                </c:pt>
                <c:pt idx="85">
                  <c:v>1635000</c:v>
                </c:pt>
                <c:pt idx="86">
                  <c:v>1655000</c:v>
                </c:pt>
                <c:pt idx="87">
                  <c:v>1675000</c:v>
                </c:pt>
                <c:pt idx="88">
                  <c:v>1695000</c:v>
                </c:pt>
                <c:pt idx="89">
                  <c:v>1715000</c:v>
                </c:pt>
                <c:pt idx="90">
                  <c:v>1735000</c:v>
                </c:pt>
                <c:pt idx="91">
                  <c:v>1755000</c:v>
                </c:pt>
                <c:pt idx="92">
                  <c:v>1775000</c:v>
                </c:pt>
                <c:pt idx="93">
                  <c:v>1795000</c:v>
                </c:pt>
                <c:pt idx="94">
                  <c:v>1815000</c:v>
                </c:pt>
                <c:pt idx="95">
                  <c:v>1835000</c:v>
                </c:pt>
                <c:pt idx="96">
                  <c:v>1855000</c:v>
                </c:pt>
                <c:pt idx="97">
                  <c:v>1875000</c:v>
                </c:pt>
                <c:pt idx="98">
                  <c:v>1895000</c:v>
                </c:pt>
                <c:pt idx="99">
                  <c:v>1915000</c:v>
                </c:pt>
                <c:pt idx="100">
                  <c:v>1935000</c:v>
                </c:pt>
                <c:pt idx="101">
                  <c:v>1955000</c:v>
                </c:pt>
                <c:pt idx="102">
                  <c:v>1975000</c:v>
                </c:pt>
                <c:pt idx="103">
                  <c:v>1995000</c:v>
                </c:pt>
                <c:pt idx="104">
                  <c:v>2015000</c:v>
                </c:pt>
                <c:pt idx="105">
                  <c:v>2035000</c:v>
                </c:pt>
                <c:pt idx="106">
                  <c:v>2055000</c:v>
                </c:pt>
                <c:pt idx="107">
                  <c:v>2075000</c:v>
                </c:pt>
                <c:pt idx="108">
                  <c:v>2095000</c:v>
                </c:pt>
                <c:pt idx="109">
                  <c:v>2115000</c:v>
                </c:pt>
                <c:pt idx="110">
                  <c:v>2135000</c:v>
                </c:pt>
                <c:pt idx="111">
                  <c:v>2155000</c:v>
                </c:pt>
                <c:pt idx="112">
                  <c:v>2175000</c:v>
                </c:pt>
                <c:pt idx="113">
                  <c:v>2195000</c:v>
                </c:pt>
                <c:pt idx="114">
                  <c:v>2215000</c:v>
                </c:pt>
                <c:pt idx="115">
                  <c:v>2235000</c:v>
                </c:pt>
                <c:pt idx="116">
                  <c:v>2255000</c:v>
                </c:pt>
                <c:pt idx="117">
                  <c:v>2275000</c:v>
                </c:pt>
                <c:pt idx="118">
                  <c:v>2295000</c:v>
                </c:pt>
                <c:pt idx="119">
                  <c:v>2315000</c:v>
                </c:pt>
                <c:pt idx="120">
                  <c:v>2335000</c:v>
                </c:pt>
                <c:pt idx="121">
                  <c:v>2355000</c:v>
                </c:pt>
                <c:pt idx="122">
                  <c:v>2375000</c:v>
                </c:pt>
                <c:pt idx="123">
                  <c:v>2395000</c:v>
                </c:pt>
                <c:pt idx="124">
                  <c:v>2415000</c:v>
                </c:pt>
                <c:pt idx="125">
                  <c:v>2435000</c:v>
                </c:pt>
                <c:pt idx="126">
                  <c:v>2455000</c:v>
                </c:pt>
                <c:pt idx="127">
                  <c:v>2475000</c:v>
                </c:pt>
                <c:pt idx="128">
                  <c:v>2495000</c:v>
                </c:pt>
                <c:pt idx="129">
                  <c:v>2515000</c:v>
                </c:pt>
                <c:pt idx="130">
                  <c:v>2535000</c:v>
                </c:pt>
                <c:pt idx="131">
                  <c:v>2555000</c:v>
                </c:pt>
                <c:pt idx="132">
                  <c:v>2575000</c:v>
                </c:pt>
                <c:pt idx="133">
                  <c:v>2595000</c:v>
                </c:pt>
                <c:pt idx="134">
                  <c:v>2615000</c:v>
                </c:pt>
                <c:pt idx="135">
                  <c:v>2635000</c:v>
                </c:pt>
                <c:pt idx="136">
                  <c:v>2655000</c:v>
                </c:pt>
                <c:pt idx="137">
                  <c:v>2675000</c:v>
                </c:pt>
                <c:pt idx="138">
                  <c:v>2695000</c:v>
                </c:pt>
                <c:pt idx="139">
                  <c:v>2715000</c:v>
                </c:pt>
                <c:pt idx="140">
                  <c:v>2735000</c:v>
                </c:pt>
                <c:pt idx="141">
                  <c:v>2755000</c:v>
                </c:pt>
                <c:pt idx="142">
                  <c:v>2775000</c:v>
                </c:pt>
                <c:pt idx="143">
                  <c:v>2795000</c:v>
                </c:pt>
                <c:pt idx="144">
                  <c:v>2815000</c:v>
                </c:pt>
                <c:pt idx="145">
                  <c:v>2835000</c:v>
                </c:pt>
                <c:pt idx="146">
                  <c:v>2855000</c:v>
                </c:pt>
                <c:pt idx="147">
                  <c:v>2875000</c:v>
                </c:pt>
                <c:pt idx="148">
                  <c:v>2895000</c:v>
                </c:pt>
                <c:pt idx="149">
                  <c:v>2915000</c:v>
                </c:pt>
                <c:pt idx="150">
                  <c:v>2935000</c:v>
                </c:pt>
                <c:pt idx="151">
                  <c:v>2955000</c:v>
                </c:pt>
                <c:pt idx="152">
                  <c:v>2980990</c:v>
                </c:pt>
              </c:numCache>
            </c:numRef>
          </c:xVal>
          <c:yVal>
            <c:numRef>
              <c:f>AXR!$C$323:$C$475</c:f>
              <c:numCache>
                <c:formatCode>General</c:formatCode>
                <c:ptCount val="153"/>
                <c:pt idx="0">
                  <c:v>-9894</c:v>
                </c:pt>
                <c:pt idx="1">
                  <c:v>-8867</c:v>
                </c:pt>
                <c:pt idx="2">
                  <c:v>-4947</c:v>
                </c:pt>
                <c:pt idx="3">
                  <c:v>-996</c:v>
                </c:pt>
                <c:pt idx="4">
                  <c:v>2971</c:v>
                </c:pt>
                <c:pt idx="5">
                  <c:v>6952</c:v>
                </c:pt>
                <c:pt idx="6">
                  <c:v>10950</c:v>
                </c:pt>
                <c:pt idx="7">
                  <c:v>14977</c:v>
                </c:pt>
                <c:pt idx="8">
                  <c:v>19020</c:v>
                </c:pt>
                <c:pt idx="9">
                  <c:v>23090</c:v>
                </c:pt>
                <c:pt idx="10">
                  <c:v>27178</c:v>
                </c:pt>
                <c:pt idx="11">
                  <c:v>31284</c:v>
                </c:pt>
                <c:pt idx="12">
                  <c:v>35417</c:v>
                </c:pt>
                <c:pt idx="13">
                  <c:v>39569</c:v>
                </c:pt>
                <c:pt idx="14">
                  <c:v>43732</c:v>
                </c:pt>
                <c:pt idx="15">
                  <c:v>47917</c:v>
                </c:pt>
                <c:pt idx="16">
                  <c:v>52112</c:v>
                </c:pt>
                <c:pt idx="17">
                  <c:v>56321</c:v>
                </c:pt>
                <c:pt idx="18">
                  <c:v>60550</c:v>
                </c:pt>
                <c:pt idx="19">
                  <c:v>64799</c:v>
                </c:pt>
                <c:pt idx="20">
                  <c:v>69061</c:v>
                </c:pt>
                <c:pt idx="21">
                  <c:v>73346</c:v>
                </c:pt>
                <c:pt idx="22">
                  <c:v>77646</c:v>
                </c:pt>
                <c:pt idx="23">
                  <c:v>81964</c:v>
                </c:pt>
                <c:pt idx="24">
                  <c:v>86301</c:v>
                </c:pt>
                <c:pt idx="25">
                  <c:v>90651</c:v>
                </c:pt>
                <c:pt idx="26">
                  <c:v>95027</c:v>
                </c:pt>
                <c:pt idx="27">
                  <c:v>99432</c:v>
                </c:pt>
                <c:pt idx="28">
                  <c:v>103842</c:v>
                </c:pt>
                <c:pt idx="29">
                  <c:v>108273</c:v>
                </c:pt>
                <c:pt idx="30">
                  <c:v>112719</c:v>
                </c:pt>
                <c:pt idx="31">
                  <c:v>117174</c:v>
                </c:pt>
                <c:pt idx="32">
                  <c:v>121639</c:v>
                </c:pt>
                <c:pt idx="33">
                  <c:v>126108</c:v>
                </c:pt>
                <c:pt idx="34">
                  <c:v>130618</c:v>
                </c:pt>
                <c:pt idx="35">
                  <c:v>135136</c:v>
                </c:pt>
                <c:pt idx="36">
                  <c:v>139666</c:v>
                </c:pt>
                <c:pt idx="37">
                  <c:v>144209</c:v>
                </c:pt>
                <c:pt idx="38">
                  <c:v>148760</c:v>
                </c:pt>
                <c:pt idx="39">
                  <c:v>153317</c:v>
                </c:pt>
                <c:pt idx="40">
                  <c:v>157918</c:v>
                </c:pt>
                <c:pt idx="41">
                  <c:v>162515</c:v>
                </c:pt>
                <c:pt idx="42">
                  <c:v>167127</c:v>
                </c:pt>
                <c:pt idx="43">
                  <c:v>171740</c:v>
                </c:pt>
                <c:pt idx="44">
                  <c:v>176374</c:v>
                </c:pt>
                <c:pt idx="45">
                  <c:v>181014</c:v>
                </c:pt>
                <c:pt idx="46">
                  <c:v>185678</c:v>
                </c:pt>
                <c:pt idx="47">
                  <c:v>190344</c:v>
                </c:pt>
                <c:pt idx="48">
                  <c:v>195021</c:v>
                </c:pt>
                <c:pt idx="49">
                  <c:v>199712</c:v>
                </c:pt>
                <c:pt idx="50">
                  <c:v>204407</c:v>
                </c:pt>
                <c:pt idx="51">
                  <c:v>209115</c:v>
                </c:pt>
                <c:pt idx="52">
                  <c:v>213840</c:v>
                </c:pt>
                <c:pt idx="53">
                  <c:v>218564</c:v>
                </c:pt>
                <c:pt idx="54">
                  <c:v>223297</c:v>
                </c:pt>
                <c:pt idx="55">
                  <c:v>228042</c:v>
                </c:pt>
                <c:pt idx="56">
                  <c:v>232796</c:v>
                </c:pt>
                <c:pt idx="57">
                  <c:v>237564</c:v>
                </c:pt>
                <c:pt idx="58">
                  <c:v>242336</c:v>
                </c:pt>
                <c:pt idx="59">
                  <c:v>247111</c:v>
                </c:pt>
                <c:pt idx="60">
                  <c:v>251892</c:v>
                </c:pt>
                <c:pt idx="61">
                  <c:v>256680</c:v>
                </c:pt>
                <c:pt idx="62">
                  <c:v>261488</c:v>
                </c:pt>
                <c:pt idx="63">
                  <c:v>266291</c:v>
                </c:pt>
                <c:pt idx="64">
                  <c:v>271106</c:v>
                </c:pt>
                <c:pt idx="65">
                  <c:v>275918</c:v>
                </c:pt>
                <c:pt idx="66">
                  <c:v>280729</c:v>
                </c:pt>
                <c:pt idx="67">
                  <c:v>285554</c:v>
                </c:pt>
                <c:pt idx="68">
                  <c:v>290385</c:v>
                </c:pt>
                <c:pt idx="69">
                  <c:v>295217</c:v>
                </c:pt>
                <c:pt idx="70">
                  <c:v>300053</c:v>
                </c:pt>
                <c:pt idx="71">
                  <c:v>304878</c:v>
                </c:pt>
                <c:pt idx="72">
                  <c:v>309720</c:v>
                </c:pt>
                <c:pt idx="73">
                  <c:v>314556</c:v>
                </c:pt>
                <c:pt idx="74">
                  <c:v>319407</c:v>
                </c:pt>
                <c:pt idx="75">
                  <c:v>324245</c:v>
                </c:pt>
                <c:pt idx="76">
                  <c:v>329089</c:v>
                </c:pt>
                <c:pt idx="77">
                  <c:v>333928</c:v>
                </c:pt>
                <c:pt idx="78">
                  <c:v>338771</c:v>
                </c:pt>
                <c:pt idx="79">
                  <c:v>343611</c:v>
                </c:pt>
                <c:pt idx="80">
                  <c:v>348455</c:v>
                </c:pt>
                <c:pt idx="81">
                  <c:v>353288</c:v>
                </c:pt>
                <c:pt idx="82">
                  <c:v>358126</c:v>
                </c:pt>
                <c:pt idx="83">
                  <c:v>362959</c:v>
                </c:pt>
                <c:pt idx="84">
                  <c:v>367794</c:v>
                </c:pt>
                <c:pt idx="85">
                  <c:v>372624</c:v>
                </c:pt>
                <c:pt idx="86">
                  <c:v>377454</c:v>
                </c:pt>
                <c:pt idx="87">
                  <c:v>382275</c:v>
                </c:pt>
                <c:pt idx="88">
                  <c:v>387093</c:v>
                </c:pt>
                <c:pt idx="89">
                  <c:v>391902</c:v>
                </c:pt>
                <c:pt idx="90">
                  <c:v>396716</c:v>
                </c:pt>
                <c:pt idx="91">
                  <c:v>401517</c:v>
                </c:pt>
                <c:pt idx="92">
                  <c:v>406316</c:v>
                </c:pt>
                <c:pt idx="93">
                  <c:v>411101</c:v>
                </c:pt>
                <c:pt idx="94">
                  <c:v>415886</c:v>
                </c:pt>
                <c:pt idx="95">
                  <c:v>420660</c:v>
                </c:pt>
                <c:pt idx="96">
                  <c:v>425445</c:v>
                </c:pt>
                <c:pt idx="97">
                  <c:v>430208</c:v>
                </c:pt>
                <c:pt idx="98">
                  <c:v>434966</c:v>
                </c:pt>
                <c:pt idx="99">
                  <c:v>439707</c:v>
                </c:pt>
                <c:pt idx="100">
                  <c:v>444450</c:v>
                </c:pt>
                <c:pt idx="101">
                  <c:v>449179</c:v>
                </c:pt>
                <c:pt idx="102">
                  <c:v>453908</c:v>
                </c:pt>
                <c:pt idx="103">
                  <c:v>458620</c:v>
                </c:pt>
                <c:pt idx="104">
                  <c:v>463317</c:v>
                </c:pt>
                <c:pt idx="105">
                  <c:v>468007</c:v>
                </c:pt>
                <c:pt idx="106">
                  <c:v>472688</c:v>
                </c:pt>
                <c:pt idx="107">
                  <c:v>477357</c:v>
                </c:pt>
                <c:pt idx="108">
                  <c:v>482021</c:v>
                </c:pt>
                <c:pt idx="109">
                  <c:v>486657</c:v>
                </c:pt>
                <c:pt idx="110">
                  <c:v>491291</c:v>
                </c:pt>
                <c:pt idx="111">
                  <c:v>495901</c:v>
                </c:pt>
                <c:pt idx="112">
                  <c:v>500526</c:v>
                </c:pt>
                <c:pt idx="113">
                  <c:v>505124</c:v>
                </c:pt>
                <c:pt idx="114">
                  <c:v>509701</c:v>
                </c:pt>
                <c:pt idx="115">
                  <c:v>514266</c:v>
                </c:pt>
                <c:pt idx="116">
                  <c:v>518819</c:v>
                </c:pt>
                <c:pt idx="117">
                  <c:v>523348</c:v>
                </c:pt>
                <c:pt idx="118">
                  <c:v>527886</c:v>
                </c:pt>
                <c:pt idx="119">
                  <c:v>532395</c:v>
                </c:pt>
                <c:pt idx="120">
                  <c:v>536887</c:v>
                </c:pt>
                <c:pt idx="121">
                  <c:v>541366</c:v>
                </c:pt>
                <c:pt idx="122">
                  <c:v>545829</c:v>
                </c:pt>
                <c:pt idx="123">
                  <c:v>550276</c:v>
                </c:pt>
                <c:pt idx="124">
                  <c:v>554714</c:v>
                </c:pt>
                <c:pt idx="125">
                  <c:v>559124</c:v>
                </c:pt>
                <c:pt idx="126">
                  <c:v>563513</c:v>
                </c:pt>
                <c:pt idx="127">
                  <c:v>567888</c:v>
                </c:pt>
                <c:pt idx="128">
                  <c:v>572246</c:v>
                </c:pt>
                <c:pt idx="129">
                  <c:v>576601</c:v>
                </c:pt>
                <c:pt idx="130">
                  <c:v>580943</c:v>
                </c:pt>
                <c:pt idx="131">
                  <c:v>585262</c:v>
                </c:pt>
                <c:pt idx="132">
                  <c:v>589576</c:v>
                </c:pt>
                <c:pt idx="133">
                  <c:v>593857</c:v>
                </c:pt>
                <c:pt idx="134">
                  <c:v>598129</c:v>
                </c:pt>
                <c:pt idx="135">
                  <c:v>602391</c:v>
                </c:pt>
                <c:pt idx="136">
                  <c:v>606630</c:v>
                </c:pt>
                <c:pt idx="137">
                  <c:v>610845</c:v>
                </c:pt>
                <c:pt idx="138">
                  <c:v>615038</c:v>
                </c:pt>
                <c:pt idx="139">
                  <c:v>619211</c:v>
                </c:pt>
                <c:pt idx="140">
                  <c:v>623363</c:v>
                </c:pt>
                <c:pt idx="141">
                  <c:v>627492</c:v>
                </c:pt>
                <c:pt idx="142">
                  <c:v>631604</c:v>
                </c:pt>
                <c:pt idx="143">
                  <c:v>635696</c:v>
                </c:pt>
                <c:pt idx="144">
                  <c:v>639770</c:v>
                </c:pt>
                <c:pt idx="145">
                  <c:v>643829</c:v>
                </c:pt>
                <c:pt idx="146">
                  <c:v>647873</c:v>
                </c:pt>
                <c:pt idx="147">
                  <c:v>651898</c:v>
                </c:pt>
                <c:pt idx="148">
                  <c:v>655905</c:v>
                </c:pt>
                <c:pt idx="149">
                  <c:v>659896</c:v>
                </c:pt>
                <c:pt idx="150">
                  <c:v>663859</c:v>
                </c:pt>
                <c:pt idx="151">
                  <c:v>667804</c:v>
                </c:pt>
                <c:pt idx="152">
                  <c:v>672923</c:v>
                </c:pt>
              </c:numCache>
            </c:numRef>
          </c:yVal>
          <c:smooth val="0"/>
        </c:ser>
        <c:dLbls>
          <c:showLegendKey val="0"/>
          <c:showVal val="0"/>
          <c:showCatName val="0"/>
          <c:showSerName val="0"/>
          <c:showPercent val="0"/>
          <c:showBubbleSize val="0"/>
        </c:dLbls>
        <c:axId val="121547008"/>
        <c:axId val="121547584"/>
      </c:scatterChart>
      <c:valAx>
        <c:axId val="121547008"/>
        <c:scaling>
          <c:orientation val="minMax"/>
        </c:scaling>
        <c:delete val="0"/>
        <c:axPos val="b"/>
        <c:title>
          <c:tx>
            <c:rich>
              <a:bodyPr/>
              <a:lstStyle/>
              <a:p>
                <a:pPr>
                  <a:defRPr/>
                </a:pPr>
                <a:r>
                  <a:rPr lang="en-US"/>
                  <a:t>Indexer</a:t>
                </a:r>
              </a:p>
            </c:rich>
          </c:tx>
          <c:overlay val="0"/>
        </c:title>
        <c:numFmt formatCode="General" sourceLinked="1"/>
        <c:majorTickMark val="out"/>
        <c:minorTickMark val="none"/>
        <c:tickLblPos val="nextTo"/>
        <c:crossAx val="121547584"/>
        <c:crosses val="autoZero"/>
        <c:crossBetween val="midCat"/>
      </c:valAx>
      <c:valAx>
        <c:axId val="121547584"/>
        <c:scaling>
          <c:orientation val="minMax"/>
        </c:scaling>
        <c:delete val="0"/>
        <c:axPos val="l"/>
        <c:majorGridlines/>
        <c:minorGridlines/>
        <c:title>
          <c:tx>
            <c:rich>
              <a:bodyPr/>
              <a:lstStyle/>
              <a:p>
                <a:pPr>
                  <a:defRPr/>
                </a:pPr>
                <a:r>
                  <a:rPr lang="en-US"/>
                  <a:t>Encoder</a:t>
                </a:r>
              </a:p>
            </c:rich>
          </c:tx>
          <c:overlay val="0"/>
        </c:title>
        <c:numFmt formatCode="General" sourceLinked="1"/>
        <c:majorTickMark val="out"/>
        <c:minorTickMark val="none"/>
        <c:tickLblPos val="nextTo"/>
        <c:crossAx val="121547008"/>
        <c:crosses val="autoZero"/>
        <c:crossBetween val="midCat"/>
      </c:valAx>
    </c:plotArea>
    <c:legend>
      <c:legendPos val="r"/>
      <c:overlay val="0"/>
    </c:legend>
    <c:plotVisOnly val="1"/>
    <c:dispBlanksAs val="gap"/>
    <c:showDLblsOverMax val="0"/>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l-GR">
                <a:latin typeface="Calibri"/>
              </a:rPr>
              <a:t>Δ</a:t>
            </a:r>
            <a:r>
              <a:rPr lang="en-US"/>
              <a:t>Encoder for</a:t>
            </a:r>
            <a:r>
              <a:rPr lang="en-US" baseline="0"/>
              <a:t> </a:t>
            </a:r>
            <a:r>
              <a:rPr lang="el-GR" sz="1800" b="1" i="0" u="none" strike="noStrike" baseline="0">
                <a:effectLst/>
              </a:rPr>
              <a:t>Δ</a:t>
            </a:r>
            <a:r>
              <a:rPr lang="es-ES" sz="1800" b="1" i="0" u="none" strike="noStrike" baseline="0">
                <a:effectLst/>
              </a:rPr>
              <a:t>Indexer of 20000</a:t>
            </a:r>
            <a:endParaRPr lang="en-US"/>
          </a:p>
        </c:rich>
      </c:tx>
      <c:overlay val="0"/>
    </c:title>
    <c:autoTitleDeleted val="0"/>
    <c:plotArea>
      <c:layout/>
      <c:scatterChart>
        <c:scatterStyle val="lineMarker"/>
        <c:varyColors val="0"/>
        <c:ser>
          <c:idx val="0"/>
          <c:order val="0"/>
          <c:marker>
            <c:symbol val="none"/>
          </c:marker>
          <c:trendline>
            <c:trendlineType val="linear"/>
            <c:dispRSqr val="1"/>
            <c:dispEq val="1"/>
            <c:trendlineLbl>
              <c:layout>
                <c:manualLayout>
                  <c:x val="6.7881467700352041E-2"/>
                  <c:y val="-4.3851149962186933E-2"/>
                </c:manualLayout>
              </c:layout>
              <c:numFmt formatCode="General" sourceLinked="0"/>
            </c:trendlineLbl>
          </c:trendline>
          <c:xVal>
            <c:numRef>
              <c:f>AXR!$B$324:$B$474</c:f>
              <c:numCache>
                <c:formatCode>General</c:formatCode>
                <c:ptCount val="151"/>
                <c:pt idx="0">
                  <c:v>-45000</c:v>
                </c:pt>
                <c:pt idx="1">
                  <c:v>-25000</c:v>
                </c:pt>
                <c:pt idx="2">
                  <c:v>-5000</c:v>
                </c:pt>
                <c:pt idx="3">
                  <c:v>15000</c:v>
                </c:pt>
                <c:pt idx="4">
                  <c:v>35000</c:v>
                </c:pt>
                <c:pt idx="5">
                  <c:v>55000</c:v>
                </c:pt>
                <c:pt idx="6">
                  <c:v>75000</c:v>
                </c:pt>
                <c:pt idx="7">
                  <c:v>95000</c:v>
                </c:pt>
                <c:pt idx="8">
                  <c:v>115000</c:v>
                </c:pt>
                <c:pt idx="9">
                  <c:v>135000</c:v>
                </c:pt>
                <c:pt idx="10">
                  <c:v>155000</c:v>
                </c:pt>
                <c:pt idx="11">
                  <c:v>175000</c:v>
                </c:pt>
                <c:pt idx="12">
                  <c:v>195000</c:v>
                </c:pt>
                <c:pt idx="13">
                  <c:v>215000</c:v>
                </c:pt>
                <c:pt idx="14">
                  <c:v>235000</c:v>
                </c:pt>
                <c:pt idx="15">
                  <c:v>255000</c:v>
                </c:pt>
                <c:pt idx="16">
                  <c:v>275000</c:v>
                </c:pt>
                <c:pt idx="17">
                  <c:v>295000</c:v>
                </c:pt>
                <c:pt idx="18">
                  <c:v>315000</c:v>
                </c:pt>
                <c:pt idx="19">
                  <c:v>335000</c:v>
                </c:pt>
                <c:pt idx="20">
                  <c:v>355000</c:v>
                </c:pt>
                <c:pt idx="21">
                  <c:v>375000</c:v>
                </c:pt>
                <c:pt idx="22">
                  <c:v>395000</c:v>
                </c:pt>
                <c:pt idx="23">
                  <c:v>415000</c:v>
                </c:pt>
                <c:pt idx="24">
                  <c:v>435000</c:v>
                </c:pt>
                <c:pt idx="25">
                  <c:v>455000</c:v>
                </c:pt>
                <c:pt idx="26">
                  <c:v>475000</c:v>
                </c:pt>
                <c:pt idx="27">
                  <c:v>495000</c:v>
                </c:pt>
                <c:pt idx="28">
                  <c:v>515000</c:v>
                </c:pt>
                <c:pt idx="29">
                  <c:v>535000</c:v>
                </c:pt>
                <c:pt idx="30">
                  <c:v>555000</c:v>
                </c:pt>
                <c:pt idx="31">
                  <c:v>575000</c:v>
                </c:pt>
                <c:pt idx="32">
                  <c:v>595000</c:v>
                </c:pt>
                <c:pt idx="33">
                  <c:v>615000</c:v>
                </c:pt>
                <c:pt idx="34">
                  <c:v>635000</c:v>
                </c:pt>
                <c:pt idx="35">
                  <c:v>655000</c:v>
                </c:pt>
                <c:pt idx="36">
                  <c:v>675000</c:v>
                </c:pt>
                <c:pt idx="37">
                  <c:v>695000</c:v>
                </c:pt>
                <c:pt idx="38">
                  <c:v>715000</c:v>
                </c:pt>
                <c:pt idx="39">
                  <c:v>735000</c:v>
                </c:pt>
                <c:pt idx="40">
                  <c:v>755000</c:v>
                </c:pt>
                <c:pt idx="41">
                  <c:v>775000</c:v>
                </c:pt>
                <c:pt idx="42">
                  <c:v>795000</c:v>
                </c:pt>
                <c:pt idx="43">
                  <c:v>815000</c:v>
                </c:pt>
                <c:pt idx="44">
                  <c:v>835000</c:v>
                </c:pt>
                <c:pt idx="45">
                  <c:v>855000</c:v>
                </c:pt>
                <c:pt idx="46">
                  <c:v>875000</c:v>
                </c:pt>
                <c:pt idx="47">
                  <c:v>895000</c:v>
                </c:pt>
                <c:pt idx="48">
                  <c:v>915000</c:v>
                </c:pt>
                <c:pt idx="49">
                  <c:v>935000</c:v>
                </c:pt>
                <c:pt idx="50">
                  <c:v>955000</c:v>
                </c:pt>
                <c:pt idx="51">
                  <c:v>975000</c:v>
                </c:pt>
                <c:pt idx="52">
                  <c:v>995000</c:v>
                </c:pt>
                <c:pt idx="53">
                  <c:v>1015000</c:v>
                </c:pt>
                <c:pt idx="54">
                  <c:v>1035000</c:v>
                </c:pt>
                <c:pt idx="55">
                  <c:v>1055000</c:v>
                </c:pt>
                <c:pt idx="56">
                  <c:v>1075000</c:v>
                </c:pt>
                <c:pt idx="57">
                  <c:v>1095000</c:v>
                </c:pt>
                <c:pt idx="58">
                  <c:v>1115000</c:v>
                </c:pt>
                <c:pt idx="59">
                  <c:v>1135000</c:v>
                </c:pt>
                <c:pt idx="60">
                  <c:v>1155000</c:v>
                </c:pt>
                <c:pt idx="61">
                  <c:v>1175000</c:v>
                </c:pt>
                <c:pt idx="62">
                  <c:v>1195000</c:v>
                </c:pt>
                <c:pt idx="63">
                  <c:v>1215000</c:v>
                </c:pt>
                <c:pt idx="64">
                  <c:v>1235000</c:v>
                </c:pt>
                <c:pt idx="65">
                  <c:v>1255000</c:v>
                </c:pt>
                <c:pt idx="66">
                  <c:v>1275000</c:v>
                </c:pt>
                <c:pt idx="67">
                  <c:v>1295000</c:v>
                </c:pt>
                <c:pt idx="68">
                  <c:v>1315000</c:v>
                </c:pt>
                <c:pt idx="69">
                  <c:v>1335000</c:v>
                </c:pt>
                <c:pt idx="70">
                  <c:v>1355000</c:v>
                </c:pt>
                <c:pt idx="71">
                  <c:v>1375000</c:v>
                </c:pt>
                <c:pt idx="72">
                  <c:v>1395000</c:v>
                </c:pt>
                <c:pt idx="73">
                  <c:v>1415000</c:v>
                </c:pt>
                <c:pt idx="74">
                  <c:v>1435000</c:v>
                </c:pt>
                <c:pt idx="75">
                  <c:v>1455000</c:v>
                </c:pt>
                <c:pt idx="76">
                  <c:v>1475000</c:v>
                </c:pt>
                <c:pt idx="77">
                  <c:v>1495000</c:v>
                </c:pt>
                <c:pt idx="78">
                  <c:v>1515000</c:v>
                </c:pt>
                <c:pt idx="79">
                  <c:v>1535000</c:v>
                </c:pt>
                <c:pt idx="80">
                  <c:v>1555000</c:v>
                </c:pt>
                <c:pt idx="81">
                  <c:v>1575000</c:v>
                </c:pt>
                <c:pt idx="82">
                  <c:v>1595000</c:v>
                </c:pt>
                <c:pt idx="83">
                  <c:v>1615000</c:v>
                </c:pt>
                <c:pt idx="84">
                  <c:v>1635000</c:v>
                </c:pt>
                <c:pt idx="85">
                  <c:v>1655000</c:v>
                </c:pt>
                <c:pt idx="86">
                  <c:v>1675000</c:v>
                </c:pt>
                <c:pt idx="87">
                  <c:v>1695000</c:v>
                </c:pt>
                <c:pt idx="88">
                  <c:v>1715000</c:v>
                </c:pt>
                <c:pt idx="89">
                  <c:v>1735000</c:v>
                </c:pt>
                <c:pt idx="90">
                  <c:v>1755000</c:v>
                </c:pt>
                <c:pt idx="91">
                  <c:v>1775000</c:v>
                </c:pt>
                <c:pt idx="92">
                  <c:v>1795000</c:v>
                </c:pt>
                <c:pt idx="93">
                  <c:v>1815000</c:v>
                </c:pt>
                <c:pt idx="94">
                  <c:v>1835000</c:v>
                </c:pt>
                <c:pt idx="95">
                  <c:v>1855000</c:v>
                </c:pt>
                <c:pt idx="96">
                  <c:v>1875000</c:v>
                </c:pt>
                <c:pt idx="97">
                  <c:v>1895000</c:v>
                </c:pt>
                <c:pt idx="98">
                  <c:v>1915000</c:v>
                </c:pt>
                <c:pt idx="99">
                  <c:v>1935000</c:v>
                </c:pt>
                <c:pt idx="100">
                  <c:v>1955000</c:v>
                </c:pt>
                <c:pt idx="101">
                  <c:v>1975000</c:v>
                </c:pt>
                <c:pt idx="102">
                  <c:v>1995000</c:v>
                </c:pt>
                <c:pt idx="103">
                  <c:v>2015000</c:v>
                </c:pt>
                <c:pt idx="104">
                  <c:v>2035000</c:v>
                </c:pt>
                <c:pt idx="105">
                  <c:v>2055000</c:v>
                </c:pt>
                <c:pt idx="106">
                  <c:v>2075000</c:v>
                </c:pt>
                <c:pt idx="107">
                  <c:v>2095000</c:v>
                </c:pt>
                <c:pt idx="108">
                  <c:v>2115000</c:v>
                </c:pt>
                <c:pt idx="109">
                  <c:v>2135000</c:v>
                </c:pt>
                <c:pt idx="110">
                  <c:v>2155000</c:v>
                </c:pt>
                <c:pt idx="111">
                  <c:v>2175000</c:v>
                </c:pt>
                <c:pt idx="112">
                  <c:v>2195000</c:v>
                </c:pt>
                <c:pt idx="113">
                  <c:v>2215000</c:v>
                </c:pt>
                <c:pt idx="114">
                  <c:v>2235000</c:v>
                </c:pt>
                <c:pt idx="115">
                  <c:v>2255000</c:v>
                </c:pt>
                <c:pt idx="116">
                  <c:v>2275000</c:v>
                </c:pt>
                <c:pt idx="117">
                  <c:v>2295000</c:v>
                </c:pt>
                <c:pt idx="118">
                  <c:v>2315000</c:v>
                </c:pt>
                <c:pt idx="119">
                  <c:v>2335000</c:v>
                </c:pt>
                <c:pt idx="120">
                  <c:v>2355000</c:v>
                </c:pt>
                <c:pt idx="121">
                  <c:v>2375000</c:v>
                </c:pt>
                <c:pt idx="122">
                  <c:v>2395000</c:v>
                </c:pt>
                <c:pt idx="123">
                  <c:v>2415000</c:v>
                </c:pt>
                <c:pt idx="124">
                  <c:v>2435000</c:v>
                </c:pt>
                <c:pt idx="125">
                  <c:v>2455000</c:v>
                </c:pt>
                <c:pt idx="126">
                  <c:v>2475000</c:v>
                </c:pt>
                <c:pt idx="127">
                  <c:v>2495000</c:v>
                </c:pt>
                <c:pt idx="128">
                  <c:v>2515000</c:v>
                </c:pt>
                <c:pt idx="129">
                  <c:v>2535000</c:v>
                </c:pt>
                <c:pt idx="130">
                  <c:v>2555000</c:v>
                </c:pt>
                <c:pt idx="131">
                  <c:v>2575000</c:v>
                </c:pt>
                <c:pt idx="132">
                  <c:v>2595000</c:v>
                </c:pt>
                <c:pt idx="133">
                  <c:v>2615000</c:v>
                </c:pt>
                <c:pt idx="134">
                  <c:v>2635000</c:v>
                </c:pt>
                <c:pt idx="135">
                  <c:v>2655000</c:v>
                </c:pt>
                <c:pt idx="136">
                  <c:v>2675000</c:v>
                </c:pt>
                <c:pt idx="137">
                  <c:v>2695000</c:v>
                </c:pt>
                <c:pt idx="138">
                  <c:v>2715000</c:v>
                </c:pt>
                <c:pt idx="139">
                  <c:v>2735000</c:v>
                </c:pt>
                <c:pt idx="140">
                  <c:v>2755000</c:v>
                </c:pt>
                <c:pt idx="141">
                  <c:v>2775000</c:v>
                </c:pt>
                <c:pt idx="142">
                  <c:v>2795000</c:v>
                </c:pt>
                <c:pt idx="143">
                  <c:v>2815000</c:v>
                </c:pt>
                <c:pt idx="144">
                  <c:v>2835000</c:v>
                </c:pt>
                <c:pt idx="145">
                  <c:v>2855000</c:v>
                </c:pt>
                <c:pt idx="146">
                  <c:v>2875000</c:v>
                </c:pt>
                <c:pt idx="147">
                  <c:v>2895000</c:v>
                </c:pt>
                <c:pt idx="148">
                  <c:v>2915000</c:v>
                </c:pt>
                <c:pt idx="149">
                  <c:v>2935000</c:v>
                </c:pt>
                <c:pt idx="150">
                  <c:v>2955000</c:v>
                </c:pt>
              </c:numCache>
            </c:numRef>
          </c:xVal>
          <c:yVal>
            <c:numRef>
              <c:f>AXR!$D$324:$D$474</c:f>
              <c:numCache>
                <c:formatCode>General</c:formatCode>
                <c:ptCount val="151"/>
                <c:pt idx="1">
                  <c:v>3920</c:v>
                </c:pt>
                <c:pt idx="2">
                  <c:v>3951</c:v>
                </c:pt>
                <c:pt idx="3">
                  <c:v>3967</c:v>
                </c:pt>
                <c:pt idx="4">
                  <c:v>3981</c:v>
                </c:pt>
                <c:pt idx="5">
                  <c:v>3998</c:v>
                </c:pt>
                <c:pt idx="6">
                  <c:v>4027</c:v>
                </c:pt>
                <c:pt idx="7">
                  <c:v>4043</c:v>
                </c:pt>
                <c:pt idx="8">
                  <c:v>4070</c:v>
                </c:pt>
                <c:pt idx="9">
                  <c:v>4088</c:v>
                </c:pt>
                <c:pt idx="10">
                  <c:v>4106</c:v>
                </c:pt>
                <c:pt idx="11">
                  <c:v>4133</c:v>
                </c:pt>
                <c:pt idx="12">
                  <c:v>4152</c:v>
                </c:pt>
                <c:pt idx="13">
                  <c:v>4163</c:v>
                </c:pt>
                <c:pt idx="14">
                  <c:v>4185</c:v>
                </c:pt>
                <c:pt idx="15">
                  <c:v>4195</c:v>
                </c:pt>
                <c:pt idx="16">
                  <c:v>4209</c:v>
                </c:pt>
                <c:pt idx="17">
                  <c:v>4229</c:v>
                </c:pt>
                <c:pt idx="18">
                  <c:v>4249</c:v>
                </c:pt>
                <c:pt idx="19">
                  <c:v>4262</c:v>
                </c:pt>
                <c:pt idx="20">
                  <c:v>4285</c:v>
                </c:pt>
                <c:pt idx="21">
                  <c:v>4300</c:v>
                </c:pt>
                <c:pt idx="22">
                  <c:v>4318</c:v>
                </c:pt>
                <c:pt idx="23">
                  <c:v>4337</c:v>
                </c:pt>
                <c:pt idx="24">
                  <c:v>4350</c:v>
                </c:pt>
                <c:pt idx="25">
                  <c:v>4376</c:v>
                </c:pt>
                <c:pt idx="26">
                  <c:v>4405</c:v>
                </c:pt>
                <c:pt idx="27">
                  <c:v>4410</c:v>
                </c:pt>
                <c:pt idx="28">
                  <c:v>4431</c:v>
                </c:pt>
                <c:pt idx="29">
                  <c:v>4446</c:v>
                </c:pt>
                <c:pt idx="30">
                  <c:v>4455</c:v>
                </c:pt>
                <c:pt idx="31">
                  <c:v>4465</c:v>
                </c:pt>
                <c:pt idx="32">
                  <c:v>4469</c:v>
                </c:pt>
                <c:pt idx="33">
                  <c:v>4510</c:v>
                </c:pt>
                <c:pt idx="34">
                  <c:v>4518</c:v>
                </c:pt>
                <c:pt idx="35">
                  <c:v>4530</c:v>
                </c:pt>
                <c:pt idx="36">
                  <c:v>4543</c:v>
                </c:pt>
                <c:pt idx="37">
                  <c:v>4551</c:v>
                </c:pt>
                <c:pt idx="38">
                  <c:v>4557</c:v>
                </c:pt>
                <c:pt idx="39">
                  <c:v>4601</c:v>
                </c:pt>
                <c:pt idx="40">
                  <c:v>4597</c:v>
                </c:pt>
                <c:pt idx="41">
                  <c:v>4612</c:v>
                </c:pt>
                <c:pt idx="42">
                  <c:v>4613</c:v>
                </c:pt>
                <c:pt idx="43">
                  <c:v>4634</c:v>
                </c:pt>
                <c:pt idx="44">
                  <c:v>4640</c:v>
                </c:pt>
                <c:pt idx="45">
                  <c:v>4664</c:v>
                </c:pt>
                <c:pt idx="46">
                  <c:v>4666</c:v>
                </c:pt>
                <c:pt idx="47">
                  <c:v>4677</c:v>
                </c:pt>
                <c:pt idx="48">
                  <c:v>4691</c:v>
                </c:pt>
                <c:pt idx="49">
                  <c:v>4695</c:v>
                </c:pt>
                <c:pt idx="50">
                  <c:v>4708</c:v>
                </c:pt>
                <c:pt idx="51">
                  <c:v>4725</c:v>
                </c:pt>
                <c:pt idx="52">
                  <c:v>4724</c:v>
                </c:pt>
                <c:pt idx="53">
                  <c:v>4733</c:v>
                </c:pt>
                <c:pt idx="54">
                  <c:v>4745</c:v>
                </c:pt>
                <c:pt idx="55">
                  <c:v>4754</c:v>
                </c:pt>
                <c:pt idx="56">
                  <c:v>4768</c:v>
                </c:pt>
                <c:pt idx="57">
                  <c:v>4772</c:v>
                </c:pt>
                <c:pt idx="58">
                  <c:v>4775</c:v>
                </c:pt>
                <c:pt idx="59">
                  <c:v>4781</c:v>
                </c:pt>
                <c:pt idx="60">
                  <c:v>4788</c:v>
                </c:pt>
                <c:pt idx="61">
                  <c:v>4808</c:v>
                </c:pt>
                <c:pt idx="62">
                  <c:v>4803</c:v>
                </c:pt>
                <c:pt idx="63">
                  <c:v>4815</c:v>
                </c:pt>
                <c:pt idx="64">
                  <c:v>4812</c:v>
                </c:pt>
                <c:pt idx="65">
                  <c:v>4811</c:v>
                </c:pt>
                <c:pt idx="66">
                  <c:v>4825</c:v>
                </c:pt>
                <c:pt idx="67">
                  <c:v>4831</c:v>
                </c:pt>
                <c:pt idx="68">
                  <c:v>4832</c:v>
                </c:pt>
                <c:pt idx="69">
                  <c:v>4836</c:v>
                </c:pt>
                <c:pt idx="70">
                  <c:v>4825</c:v>
                </c:pt>
                <c:pt idx="71">
                  <c:v>4842</c:v>
                </c:pt>
                <c:pt idx="72">
                  <c:v>4836</c:v>
                </c:pt>
                <c:pt idx="73">
                  <c:v>4851</c:v>
                </c:pt>
                <c:pt idx="74">
                  <c:v>4838</c:v>
                </c:pt>
                <c:pt idx="75">
                  <c:v>4844</c:v>
                </c:pt>
                <c:pt idx="76">
                  <c:v>4839</c:v>
                </c:pt>
                <c:pt idx="77">
                  <c:v>4843</c:v>
                </c:pt>
                <c:pt idx="78">
                  <c:v>4840</c:v>
                </c:pt>
                <c:pt idx="79">
                  <c:v>4844</c:v>
                </c:pt>
                <c:pt idx="80">
                  <c:v>4833</c:v>
                </c:pt>
                <c:pt idx="81">
                  <c:v>4838</c:v>
                </c:pt>
                <c:pt idx="82">
                  <c:v>4833</c:v>
                </c:pt>
                <c:pt idx="83">
                  <c:v>4835</c:v>
                </c:pt>
                <c:pt idx="84">
                  <c:v>4830</c:v>
                </c:pt>
                <c:pt idx="85">
                  <c:v>4830</c:v>
                </c:pt>
                <c:pt idx="86">
                  <c:v>4821</c:v>
                </c:pt>
                <c:pt idx="87">
                  <c:v>4818</c:v>
                </c:pt>
                <c:pt idx="88">
                  <c:v>4809</c:v>
                </c:pt>
                <c:pt idx="89">
                  <c:v>4814</c:v>
                </c:pt>
                <c:pt idx="90">
                  <c:v>4801</c:v>
                </c:pt>
                <c:pt idx="91">
                  <c:v>4799</c:v>
                </c:pt>
                <c:pt idx="92">
                  <c:v>4785</c:v>
                </c:pt>
                <c:pt idx="93">
                  <c:v>4785</c:v>
                </c:pt>
                <c:pt idx="94">
                  <c:v>4774</c:v>
                </c:pt>
                <c:pt idx="95">
                  <c:v>4785</c:v>
                </c:pt>
                <c:pt idx="96">
                  <c:v>4763</c:v>
                </c:pt>
                <c:pt idx="97">
                  <c:v>4758</c:v>
                </c:pt>
                <c:pt idx="98">
                  <c:v>4741</c:v>
                </c:pt>
                <c:pt idx="99">
                  <c:v>4743</c:v>
                </c:pt>
                <c:pt idx="100">
                  <c:v>4729</c:v>
                </c:pt>
                <c:pt idx="101">
                  <c:v>4729</c:v>
                </c:pt>
                <c:pt idx="102">
                  <c:v>4712</c:v>
                </c:pt>
                <c:pt idx="103">
                  <c:v>4697</c:v>
                </c:pt>
                <c:pt idx="104">
                  <c:v>4690</c:v>
                </c:pt>
                <c:pt idx="105">
                  <c:v>4681</c:v>
                </c:pt>
                <c:pt idx="106">
                  <c:v>4669</c:v>
                </c:pt>
                <c:pt idx="107">
                  <c:v>4664</c:v>
                </c:pt>
                <c:pt idx="108">
                  <c:v>4636</c:v>
                </c:pt>
                <c:pt idx="109">
                  <c:v>4634</c:v>
                </c:pt>
                <c:pt idx="110">
                  <c:v>4610</c:v>
                </c:pt>
                <c:pt idx="111">
                  <c:v>4625</c:v>
                </c:pt>
                <c:pt idx="112">
                  <c:v>4598</c:v>
                </c:pt>
                <c:pt idx="113">
                  <c:v>4577</c:v>
                </c:pt>
                <c:pt idx="114">
                  <c:v>4565</c:v>
                </c:pt>
                <c:pt idx="115">
                  <c:v>4553</c:v>
                </c:pt>
                <c:pt idx="116">
                  <c:v>4529</c:v>
                </c:pt>
                <c:pt idx="117">
                  <c:v>4538</c:v>
                </c:pt>
                <c:pt idx="118">
                  <c:v>4509</c:v>
                </c:pt>
                <c:pt idx="119">
                  <c:v>4492</c:v>
                </c:pt>
                <c:pt idx="120">
                  <c:v>4479</c:v>
                </c:pt>
                <c:pt idx="121">
                  <c:v>4463</c:v>
                </c:pt>
                <c:pt idx="122">
                  <c:v>4447</c:v>
                </c:pt>
                <c:pt idx="123">
                  <c:v>4438</c:v>
                </c:pt>
                <c:pt idx="124">
                  <c:v>4410</c:v>
                </c:pt>
                <c:pt idx="125">
                  <c:v>4389</c:v>
                </c:pt>
                <c:pt idx="126">
                  <c:v>4375</c:v>
                </c:pt>
                <c:pt idx="127">
                  <c:v>4358</c:v>
                </c:pt>
                <c:pt idx="128">
                  <c:v>4355</c:v>
                </c:pt>
                <c:pt idx="129">
                  <c:v>4342</c:v>
                </c:pt>
                <c:pt idx="130">
                  <c:v>4319</c:v>
                </c:pt>
                <c:pt idx="131">
                  <c:v>4314</c:v>
                </c:pt>
                <c:pt idx="132">
                  <c:v>4281</c:v>
                </c:pt>
                <c:pt idx="133">
                  <c:v>4272</c:v>
                </c:pt>
                <c:pt idx="134">
                  <c:v>4262</c:v>
                </c:pt>
                <c:pt idx="135">
                  <c:v>4239</c:v>
                </c:pt>
                <c:pt idx="136">
                  <c:v>4215</c:v>
                </c:pt>
                <c:pt idx="137">
                  <c:v>4193</c:v>
                </c:pt>
                <c:pt idx="138">
                  <c:v>4173</c:v>
                </c:pt>
                <c:pt idx="139">
                  <c:v>4152</c:v>
                </c:pt>
                <c:pt idx="140">
                  <c:v>4129</c:v>
                </c:pt>
                <c:pt idx="141">
                  <c:v>4112</c:v>
                </c:pt>
                <c:pt idx="142">
                  <c:v>4092</c:v>
                </c:pt>
                <c:pt idx="143">
                  <c:v>4074</c:v>
                </c:pt>
                <c:pt idx="144">
                  <c:v>4059</c:v>
                </c:pt>
                <c:pt idx="145">
                  <c:v>4044</c:v>
                </c:pt>
                <c:pt idx="146">
                  <c:v>4025</c:v>
                </c:pt>
                <c:pt idx="147">
                  <c:v>4007</c:v>
                </c:pt>
                <c:pt idx="148">
                  <c:v>3991</c:v>
                </c:pt>
                <c:pt idx="149">
                  <c:v>3963</c:v>
                </c:pt>
                <c:pt idx="150">
                  <c:v>3945</c:v>
                </c:pt>
              </c:numCache>
            </c:numRef>
          </c:yVal>
          <c:smooth val="0"/>
        </c:ser>
        <c:dLbls>
          <c:showLegendKey val="0"/>
          <c:showVal val="0"/>
          <c:showCatName val="0"/>
          <c:showSerName val="0"/>
          <c:showPercent val="0"/>
          <c:showBubbleSize val="0"/>
        </c:dLbls>
        <c:axId val="121549312"/>
        <c:axId val="121549888"/>
      </c:scatterChart>
      <c:valAx>
        <c:axId val="121549312"/>
        <c:scaling>
          <c:orientation val="minMax"/>
        </c:scaling>
        <c:delete val="0"/>
        <c:axPos val="b"/>
        <c:title>
          <c:tx>
            <c:rich>
              <a:bodyPr/>
              <a:lstStyle/>
              <a:p>
                <a:pPr>
                  <a:defRPr/>
                </a:pPr>
                <a:r>
                  <a:rPr lang="en-US"/>
                  <a:t>Indexer</a:t>
                </a:r>
              </a:p>
            </c:rich>
          </c:tx>
          <c:overlay val="0"/>
        </c:title>
        <c:numFmt formatCode="General" sourceLinked="1"/>
        <c:majorTickMark val="out"/>
        <c:minorTickMark val="none"/>
        <c:tickLblPos val="nextTo"/>
        <c:crossAx val="121549888"/>
        <c:crosses val="autoZero"/>
        <c:crossBetween val="midCat"/>
      </c:valAx>
      <c:valAx>
        <c:axId val="121549888"/>
        <c:scaling>
          <c:orientation val="minMax"/>
        </c:scaling>
        <c:delete val="0"/>
        <c:axPos val="l"/>
        <c:majorGridlines/>
        <c:minorGridlines/>
        <c:title>
          <c:tx>
            <c:rich>
              <a:bodyPr/>
              <a:lstStyle/>
              <a:p>
                <a:pPr>
                  <a:defRPr/>
                </a:pPr>
                <a:r>
                  <a:rPr lang="el-GR">
                    <a:latin typeface="Calibri"/>
                  </a:rPr>
                  <a:t>Δ</a:t>
                </a:r>
                <a:r>
                  <a:rPr lang="en-US"/>
                  <a:t>Encoder</a:t>
                </a:r>
              </a:p>
            </c:rich>
          </c:tx>
          <c:overlay val="0"/>
        </c:title>
        <c:numFmt formatCode="General" sourceLinked="1"/>
        <c:majorTickMark val="out"/>
        <c:minorTickMark val="none"/>
        <c:tickLblPos val="nextTo"/>
        <c:crossAx val="121549312"/>
        <c:crosses val="autoZero"/>
        <c:crossBetween val="midCat"/>
      </c:valAx>
    </c:plotArea>
    <c:legend>
      <c:legendPos val="r"/>
      <c:overlay val="0"/>
    </c:legend>
    <c:plotVisOnly val="1"/>
    <c:dispBlanksAs val="gap"/>
    <c:showDLblsOverMax val="0"/>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Accumulated</a:t>
            </a:r>
            <a:r>
              <a:rPr lang="en-US" baseline="0"/>
              <a:t> Error</a:t>
            </a:r>
            <a:endParaRPr lang="en-US"/>
          </a:p>
        </c:rich>
      </c:tx>
      <c:overlay val="0"/>
    </c:title>
    <c:autoTitleDeleted val="0"/>
    <c:plotArea>
      <c:layout/>
      <c:scatterChart>
        <c:scatterStyle val="lineMarker"/>
        <c:varyColors val="0"/>
        <c:ser>
          <c:idx val="0"/>
          <c:order val="0"/>
          <c:marker>
            <c:symbol val="none"/>
          </c:marker>
          <c:xVal>
            <c:numRef>
              <c:f>AXR!$B$324:$B$474</c:f>
              <c:numCache>
                <c:formatCode>General</c:formatCode>
                <c:ptCount val="151"/>
                <c:pt idx="0">
                  <c:v>-45000</c:v>
                </c:pt>
                <c:pt idx="1">
                  <c:v>-25000</c:v>
                </c:pt>
                <c:pt idx="2">
                  <c:v>-5000</c:v>
                </c:pt>
                <c:pt idx="3">
                  <c:v>15000</c:v>
                </c:pt>
                <c:pt idx="4">
                  <c:v>35000</c:v>
                </c:pt>
                <c:pt idx="5">
                  <c:v>55000</c:v>
                </c:pt>
                <c:pt idx="6">
                  <c:v>75000</c:v>
                </c:pt>
                <c:pt idx="7">
                  <c:v>95000</c:v>
                </c:pt>
                <c:pt idx="8">
                  <c:v>115000</c:v>
                </c:pt>
                <c:pt idx="9">
                  <c:v>135000</c:v>
                </c:pt>
                <c:pt idx="10">
                  <c:v>155000</c:v>
                </c:pt>
                <c:pt idx="11">
                  <c:v>175000</c:v>
                </c:pt>
                <c:pt idx="12">
                  <c:v>195000</c:v>
                </c:pt>
                <c:pt idx="13">
                  <c:v>215000</c:v>
                </c:pt>
                <c:pt idx="14">
                  <c:v>235000</c:v>
                </c:pt>
                <c:pt idx="15">
                  <c:v>255000</c:v>
                </c:pt>
                <c:pt idx="16">
                  <c:v>275000</c:v>
                </c:pt>
                <c:pt idx="17">
                  <c:v>295000</c:v>
                </c:pt>
                <c:pt idx="18">
                  <c:v>315000</c:v>
                </c:pt>
                <c:pt idx="19">
                  <c:v>335000</c:v>
                </c:pt>
                <c:pt idx="20">
                  <c:v>355000</c:v>
                </c:pt>
                <c:pt idx="21">
                  <c:v>375000</c:v>
                </c:pt>
                <c:pt idx="22">
                  <c:v>395000</c:v>
                </c:pt>
                <c:pt idx="23">
                  <c:v>415000</c:v>
                </c:pt>
                <c:pt idx="24">
                  <c:v>435000</c:v>
                </c:pt>
                <c:pt idx="25">
                  <c:v>455000</c:v>
                </c:pt>
                <c:pt idx="26">
                  <c:v>475000</c:v>
                </c:pt>
                <c:pt idx="27">
                  <c:v>495000</c:v>
                </c:pt>
                <c:pt idx="28">
                  <c:v>515000</c:v>
                </c:pt>
                <c:pt idx="29">
                  <c:v>535000</c:v>
                </c:pt>
                <c:pt idx="30">
                  <c:v>555000</c:v>
                </c:pt>
                <c:pt idx="31">
                  <c:v>575000</c:v>
                </c:pt>
                <c:pt idx="32">
                  <c:v>595000</c:v>
                </c:pt>
                <c:pt idx="33">
                  <c:v>615000</c:v>
                </c:pt>
                <c:pt idx="34">
                  <c:v>635000</c:v>
                </c:pt>
                <c:pt idx="35">
                  <c:v>655000</c:v>
                </c:pt>
                <c:pt idx="36">
                  <c:v>675000</c:v>
                </c:pt>
                <c:pt idx="37">
                  <c:v>695000</c:v>
                </c:pt>
                <c:pt idx="38">
                  <c:v>715000</c:v>
                </c:pt>
                <c:pt idx="39">
                  <c:v>735000</c:v>
                </c:pt>
                <c:pt idx="40">
                  <c:v>755000</c:v>
                </c:pt>
                <c:pt idx="41">
                  <c:v>775000</c:v>
                </c:pt>
                <c:pt idx="42">
                  <c:v>795000</c:v>
                </c:pt>
                <c:pt idx="43">
                  <c:v>815000</c:v>
                </c:pt>
                <c:pt idx="44">
                  <c:v>835000</c:v>
                </c:pt>
                <c:pt idx="45">
                  <c:v>855000</c:v>
                </c:pt>
                <c:pt idx="46">
                  <c:v>875000</c:v>
                </c:pt>
                <c:pt idx="47">
                  <c:v>895000</c:v>
                </c:pt>
                <c:pt idx="48">
                  <c:v>915000</c:v>
                </c:pt>
                <c:pt idx="49">
                  <c:v>935000</c:v>
                </c:pt>
                <c:pt idx="50">
                  <c:v>955000</c:v>
                </c:pt>
                <c:pt idx="51">
                  <c:v>975000</c:v>
                </c:pt>
                <c:pt idx="52">
                  <c:v>995000</c:v>
                </c:pt>
                <c:pt idx="53">
                  <c:v>1015000</c:v>
                </c:pt>
                <c:pt idx="54">
                  <c:v>1035000</c:v>
                </c:pt>
                <c:pt idx="55">
                  <c:v>1055000</c:v>
                </c:pt>
                <c:pt idx="56">
                  <c:v>1075000</c:v>
                </c:pt>
                <c:pt idx="57">
                  <c:v>1095000</c:v>
                </c:pt>
                <c:pt idx="58">
                  <c:v>1115000</c:v>
                </c:pt>
                <c:pt idx="59">
                  <c:v>1135000</c:v>
                </c:pt>
                <c:pt idx="60">
                  <c:v>1155000</c:v>
                </c:pt>
                <c:pt idx="61">
                  <c:v>1175000</c:v>
                </c:pt>
                <c:pt idx="62">
                  <c:v>1195000</c:v>
                </c:pt>
                <c:pt idx="63">
                  <c:v>1215000</c:v>
                </c:pt>
                <c:pt idx="64">
                  <c:v>1235000</c:v>
                </c:pt>
                <c:pt idx="65">
                  <c:v>1255000</c:v>
                </c:pt>
                <c:pt idx="66">
                  <c:v>1275000</c:v>
                </c:pt>
                <c:pt idx="67">
                  <c:v>1295000</c:v>
                </c:pt>
                <c:pt idx="68">
                  <c:v>1315000</c:v>
                </c:pt>
                <c:pt idx="69">
                  <c:v>1335000</c:v>
                </c:pt>
                <c:pt idx="70">
                  <c:v>1355000</c:v>
                </c:pt>
                <c:pt idx="71">
                  <c:v>1375000</c:v>
                </c:pt>
                <c:pt idx="72">
                  <c:v>1395000</c:v>
                </c:pt>
                <c:pt idx="73">
                  <c:v>1415000</c:v>
                </c:pt>
                <c:pt idx="74">
                  <c:v>1435000</c:v>
                </c:pt>
                <c:pt idx="75">
                  <c:v>1455000</c:v>
                </c:pt>
                <c:pt idx="76">
                  <c:v>1475000</c:v>
                </c:pt>
                <c:pt idx="77">
                  <c:v>1495000</c:v>
                </c:pt>
                <c:pt idx="78">
                  <c:v>1515000</c:v>
                </c:pt>
                <c:pt idx="79">
                  <c:v>1535000</c:v>
                </c:pt>
                <c:pt idx="80">
                  <c:v>1555000</c:v>
                </c:pt>
                <c:pt idx="81">
                  <c:v>1575000</c:v>
                </c:pt>
                <c:pt idx="82">
                  <c:v>1595000</c:v>
                </c:pt>
                <c:pt idx="83">
                  <c:v>1615000</c:v>
                </c:pt>
                <c:pt idx="84">
                  <c:v>1635000</c:v>
                </c:pt>
                <c:pt idx="85">
                  <c:v>1655000</c:v>
                </c:pt>
                <c:pt idx="86">
                  <c:v>1675000</c:v>
                </c:pt>
                <c:pt idx="87">
                  <c:v>1695000</c:v>
                </c:pt>
                <c:pt idx="88">
                  <c:v>1715000</c:v>
                </c:pt>
                <c:pt idx="89">
                  <c:v>1735000</c:v>
                </c:pt>
                <c:pt idx="90">
                  <c:v>1755000</c:v>
                </c:pt>
                <c:pt idx="91">
                  <c:v>1775000</c:v>
                </c:pt>
                <c:pt idx="92">
                  <c:v>1795000</c:v>
                </c:pt>
                <c:pt idx="93">
                  <c:v>1815000</c:v>
                </c:pt>
                <c:pt idx="94">
                  <c:v>1835000</c:v>
                </c:pt>
                <c:pt idx="95">
                  <c:v>1855000</c:v>
                </c:pt>
                <c:pt idx="96">
                  <c:v>1875000</c:v>
                </c:pt>
                <c:pt idx="97">
                  <c:v>1895000</c:v>
                </c:pt>
                <c:pt idx="98">
                  <c:v>1915000</c:v>
                </c:pt>
                <c:pt idx="99">
                  <c:v>1935000</c:v>
                </c:pt>
                <c:pt idx="100">
                  <c:v>1955000</c:v>
                </c:pt>
                <c:pt idx="101">
                  <c:v>1975000</c:v>
                </c:pt>
                <c:pt idx="102">
                  <c:v>1995000</c:v>
                </c:pt>
                <c:pt idx="103">
                  <c:v>2015000</c:v>
                </c:pt>
                <c:pt idx="104">
                  <c:v>2035000</c:v>
                </c:pt>
                <c:pt idx="105">
                  <c:v>2055000</c:v>
                </c:pt>
                <c:pt idx="106">
                  <c:v>2075000</c:v>
                </c:pt>
                <c:pt idx="107">
                  <c:v>2095000</c:v>
                </c:pt>
                <c:pt idx="108">
                  <c:v>2115000</c:v>
                </c:pt>
                <c:pt idx="109">
                  <c:v>2135000</c:v>
                </c:pt>
                <c:pt idx="110">
                  <c:v>2155000</c:v>
                </c:pt>
                <c:pt idx="111">
                  <c:v>2175000</c:v>
                </c:pt>
                <c:pt idx="112">
                  <c:v>2195000</c:v>
                </c:pt>
                <c:pt idx="113">
                  <c:v>2215000</c:v>
                </c:pt>
                <c:pt idx="114">
                  <c:v>2235000</c:v>
                </c:pt>
                <c:pt idx="115">
                  <c:v>2255000</c:v>
                </c:pt>
                <c:pt idx="116">
                  <c:v>2275000</c:v>
                </c:pt>
                <c:pt idx="117">
                  <c:v>2295000</c:v>
                </c:pt>
                <c:pt idx="118">
                  <c:v>2315000</c:v>
                </c:pt>
                <c:pt idx="119">
                  <c:v>2335000</c:v>
                </c:pt>
                <c:pt idx="120">
                  <c:v>2355000</c:v>
                </c:pt>
                <c:pt idx="121">
                  <c:v>2375000</c:v>
                </c:pt>
                <c:pt idx="122">
                  <c:v>2395000</c:v>
                </c:pt>
                <c:pt idx="123">
                  <c:v>2415000</c:v>
                </c:pt>
                <c:pt idx="124">
                  <c:v>2435000</c:v>
                </c:pt>
                <c:pt idx="125">
                  <c:v>2455000</c:v>
                </c:pt>
                <c:pt idx="126">
                  <c:v>2475000</c:v>
                </c:pt>
                <c:pt idx="127">
                  <c:v>2495000</c:v>
                </c:pt>
                <c:pt idx="128">
                  <c:v>2515000</c:v>
                </c:pt>
                <c:pt idx="129">
                  <c:v>2535000</c:v>
                </c:pt>
                <c:pt idx="130">
                  <c:v>2555000</c:v>
                </c:pt>
                <c:pt idx="131">
                  <c:v>2575000</c:v>
                </c:pt>
                <c:pt idx="132">
                  <c:v>2595000</c:v>
                </c:pt>
                <c:pt idx="133">
                  <c:v>2615000</c:v>
                </c:pt>
                <c:pt idx="134">
                  <c:v>2635000</c:v>
                </c:pt>
                <c:pt idx="135">
                  <c:v>2655000</c:v>
                </c:pt>
                <c:pt idx="136">
                  <c:v>2675000</c:v>
                </c:pt>
                <c:pt idx="137">
                  <c:v>2695000</c:v>
                </c:pt>
                <c:pt idx="138">
                  <c:v>2715000</c:v>
                </c:pt>
                <c:pt idx="139">
                  <c:v>2735000</c:v>
                </c:pt>
                <c:pt idx="140">
                  <c:v>2755000</c:v>
                </c:pt>
                <c:pt idx="141">
                  <c:v>2775000</c:v>
                </c:pt>
                <c:pt idx="142">
                  <c:v>2795000</c:v>
                </c:pt>
                <c:pt idx="143">
                  <c:v>2815000</c:v>
                </c:pt>
                <c:pt idx="144">
                  <c:v>2835000</c:v>
                </c:pt>
                <c:pt idx="145">
                  <c:v>2855000</c:v>
                </c:pt>
                <c:pt idx="146">
                  <c:v>2875000</c:v>
                </c:pt>
                <c:pt idx="147">
                  <c:v>2895000</c:v>
                </c:pt>
                <c:pt idx="148">
                  <c:v>2915000</c:v>
                </c:pt>
                <c:pt idx="149">
                  <c:v>2935000</c:v>
                </c:pt>
                <c:pt idx="150">
                  <c:v>2955000</c:v>
                </c:pt>
              </c:numCache>
            </c:numRef>
          </c:xVal>
          <c:yVal>
            <c:numRef>
              <c:f>AXR!$F$324:$F$474</c:f>
              <c:numCache>
                <c:formatCode>General</c:formatCode>
                <c:ptCount val="151"/>
                <c:pt idx="1">
                  <c:v>-591.14000000000033</c:v>
                </c:pt>
                <c:pt idx="2">
                  <c:v>-1151.2800000000007</c:v>
                </c:pt>
                <c:pt idx="3">
                  <c:v>-1695.420000000001</c:v>
                </c:pt>
                <c:pt idx="4">
                  <c:v>-2225.5600000000013</c:v>
                </c:pt>
                <c:pt idx="5">
                  <c:v>-2738.7000000000016</c:v>
                </c:pt>
                <c:pt idx="6">
                  <c:v>-3222.840000000002</c:v>
                </c:pt>
                <c:pt idx="7">
                  <c:v>-3690.9800000000023</c:v>
                </c:pt>
                <c:pt idx="8">
                  <c:v>-4132.1200000000026</c:v>
                </c:pt>
                <c:pt idx="9">
                  <c:v>-4555.2600000000029</c:v>
                </c:pt>
                <c:pt idx="10">
                  <c:v>-4960.4000000000033</c:v>
                </c:pt>
                <c:pt idx="11">
                  <c:v>-5338.5400000000036</c:v>
                </c:pt>
                <c:pt idx="12">
                  <c:v>-5697.6800000000039</c:v>
                </c:pt>
                <c:pt idx="13">
                  <c:v>-6045.8200000000043</c:v>
                </c:pt>
                <c:pt idx="14">
                  <c:v>-6371.9600000000046</c:v>
                </c:pt>
                <c:pt idx="15">
                  <c:v>-6688.1000000000049</c:v>
                </c:pt>
                <c:pt idx="16">
                  <c:v>-6990.2400000000052</c:v>
                </c:pt>
                <c:pt idx="17">
                  <c:v>-7272.3800000000056</c:v>
                </c:pt>
                <c:pt idx="18">
                  <c:v>-7534.5200000000059</c:v>
                </c:pt>
                <c:pt idx="19">
                  <c:v>-7783.6600000000062</c:v>
                </c:pt>
                <c:pt idx="20">
                  <c:v>-8009.8000000000065</c:v>
                </c:pt>
                <c:pt idx="21">
                  <c:v>-8220.940000000006</c:v>
                </c:pt>
                <c:pt idx="22">
                  <c:v>-8414.0800000000054</c:v>
                </c:pt>
                <c:pt idx="23">
                  <c:v>-8588.2200000000048</c:v>
                </c:pt>
                <c:pt idx="24">
                  <c:v>-8749.3600000000042</c:v>
                </c:pt>
                <c:pt idx="25">
                  <c:v>-8884.5000000000036</c:v>
                </c:pt>
                <c:pt idx="26">
                  <c:v>-8990.6400000000031</c:v>
                </c:pt>
                <c:pt idx="27">
                  <c:v>-9091.7800000000025</c:v>
                </c:pt>
                <c:pt idx="28">
                  <c:v>-9171.9200000000019</c:v>
                </c:pt>
                <c:pt idx="29">
                  <c:v>-9237.0600000000013</c:v>
                </c:pt>
                <c:pt idx="30">
                  <c:v>-9293.2000000000007</c:v>
                </c:pt>
                <c:pt idx="31">
                  <c:v>-9339.34</c:v>
                </c:pt>
                <c:pt idx="32">
                  <c:v>-9381.48</c:v>
                </c:pt>
                <c:pt idx="33">
                  <c:v>-9382.619999999999</c:v>
                </c:pt>
                <c:pt idx="34">
                  <c:v>-9375.7599999999984</c:v>
                </c:pt>
                <c:pt idx="35">
                  <c:v>-9356.8999999999978</c:v>
                </c:pt>
                <c:pt idx="36">
                  <c:v>-9325.0399999999972</c:v>
                </c:pt>
                <c:pt idx="37">
                  <c:v>-9285.1799999999967</c:v>
                </c:pt>
                <c:pt idx="38">
                  <c:v>-9239.3199999999961</c:v>
                </c:pt>
                <c:pt idx="39">
                  <c:v>-9149.4599999999955</c:v>
                </c:pt>
                <c:pt idx="40">
                  <c:v>-9063.5999999999949</c:v>
                </c:pt>
                <c:pt idx="41">
                  <c:v>-8962.7399999999943</c:v>
                </c:pt>
                <c:pt idx="42">
                  <c:v>-8860.8799999999937</c:v>
                </c:pt>
                <c:pt idx="43">
                  <c:v>-8738.0199999999932</c:v>
                </c:pt>
                <c:pt idx="44">
                  <c:v>-8609.1599999999926</c:v>
                </c:pt>
                <c:pt idx="45">
                  <c:v>-8456.299999999992</c:v>
                </c:pt>
                <c:pt idx="46">
                  <c:v>-8301.4399999999914</c:v>
                </c:pt>
                <c:pt idx="47">
                  <c:v>-8135.5799999999917</c:v>
                </c:pt>
                <c:pt idx="48">
                  <c:v>-7955.7199999999921</c:v>
                </c:pt>
                <c:pt idx="49">
                  <c:v>-7771.8599999999924</c:v>
                </c:pt>
                <c:pt idx="50">
                  <c:v>-7574.9999999999927</c:v>
                </c:pt>
                <c:pt idx="51">
                  <c:v>-7361.1399999999931</c:v>
                </c:pt>
                <c:pt idx="52">
                  <c:v>-7148.2799999999934</c:v>
                </c:pt>
                <c:pt idx="53">
                  <c:v>-6926.4199999999937</c:v>
                </c:pt>
                <c:pt idx="54">
                  <c:v>-6692.559999999994</c:v>
                </c:pt>
                <c:pt idx="55">
                  <c:v>-6449.6999999999944</c:v>
                </c:pt>
                <c:pt idx="56">
                  <c:v>-6192.8399999999947</c:v>
                </c:pt>
                <c:pt idx="57">
                  <c:v>-5931.979999999995</c:v>
                </c:pt>
                <c:pt idx="58">
                  <c:v>-5668.1199999999953</c:v>
                </c:pt>
                <c:pt idx="59">
                  <c:v>-5398.2599999999957</c:v>
                </c:pt>
                <c:pt idx="60">
                  <c:v>-5121.399999999996</c:v>
                </c:pt>
                <c:pt idx="61">
                  <c:v>-4824.5399999999963</c:v>
                </c:pt>
                <c:pt idx="62">
                  <c:v>-4532.6799999999967</c:v>
                </c:pt>
                <c:pt idx="63">
                  <c:v>-4228.819999999997</c:v>
                </c:pt>
                <c:pt idx="64">
                  <c:v>-3927.9599999999973</c:v>
                </c:pt>
                <c:pt idx="65">
                  <c:v>-3628.0999999999976</c:v>
                </c:pt>
                <c:pt idx="66">
                  <c:v>-3314.239999999998</c:v>
                </c:pt>
                <c:pt idx="67">
                  <c:v>-2994.3799999999983</c:v>
                </c:pt>
                <c:pt idx="68">
                  <c:v>-2673.5199999999986</c:v>
                </c:pt>
                <c:pt idx="69">
                  <c:v>-2348.6599999999989</c:v>
                </c:pt>
                <c:pt idx="70">
                  <c:v>-2034.7999999999993</c:v>
                </c:pt>
                <c:pt idx="71">
                  <c:v>-1703.9399999999996</c:v>
                </c:pt>
                <c:pt idx="72">
                  <c:v>-1379.08</c:v>
                </c:pt>
                <c:pt idx="73">
                  <c:v>-1039.2200000000003</c:v>
                </c:pt>
                <c:pt idx="74">
                  <c:v>-712.36000000000058</c:v>
                </c:pt>
                <c:pt idx="75">
                  <c:v>-379.50000000000091</c:v>
                </c:pt>
                <c:pt idx="76">
                  <c:v>-51.640000000001237</c:v>
                </c:pt>
                <c:pt idx="77">
                  <c:v>280.21999999999844</c:v>
                </c:pt>
                <c:pt idx="78">
                  <c:v>609.07999999999811</c:v>
                </c:pt>
                <c:pt idx="79">
                  <c:v>941.93999999999778</c:v>
                </c:pt>
                <c:pt idx="80">
                  <c:v>1263.7999999999975</c:v>
                </c:pt>
                <c:pt idx="81">
                  <c:v>1590.6599999999971</c:v>
                </c:pt>
                <c:pt idx="82">
                  <c:v>1912.5199999999968</c:v>
                </c:pt>
                <c:pt idx="83">
                  <c:v>2236.3799999999965</c:v>
                </c:pt>
                <c:pt idx="84">
                  <c:v>2555.2399999999961</c:v>
                </c:pt>
                <c:pt idx="85">
                  <c:v>2874.0999999999958</c:v>
                </c:pt>
                <c:pt idx="86">
                  <c:v>3183.9599999999955</c:v>
                </c:pt>
                <c:pt idx="87">
                  <c:v>3490.8199999999952</c:v>
                </c:pt>
                <c:pt idx="88">
                  <c:v>3788.6799999999948</c:v>
                </c:pt>
                <c:pt idx="89">
                  <c:v>4091.5399999999945</c:v>
                </c:pt>
                <c:pt idx="90">
                  <c:v>4381.3999999999942</c:v>
                </c:pt>
                <c:pt idx="91">
                  <c:v>4669.2599999999939</c:v>
                </c:pt>
                <c:pt idx="92">
                  <c:v>4943.1199999999935</c:v>
                </c:pt>
                <c:pt idx="93">
                  <c:v>5216.9799999999932</c:v>
                </c:pt>
                <c:pt idx="94">
                  <c:v>5479.8399999999929</c:v>
                </c:pt>
                <c:pt idx="95">
                  <c:v>5753.6999999999925</c:v>
                </c:pt>
                <c:pt idx="96">
                  <c:v>6005.5599999999922</c:v>
                </c:pt>
                <c:pt idx="97">
                  <c:v>6252.4199999999919</c:v>
                </c:pt>
                <c:pt idx="98">
                  <c:v>6482.2799999999916</c:v>
                </c:pt>
                <c:pt idx="99">
                  <c:v>6714.1399999999912</c:v>
                </c:pt>
                <c:pt idx="100">
                  <c:v>6931.9999999999909</c:v>
                </c:pt>
                <c:pt idx="101">
                  <c:v>7149.8599999999906</c:v>
                </c:pt>
                <c:pt idx="102">
                  <c:v>7350.7199999999903</c:v>
                </c:pt>
                <c:pt idx="103">
                  <c:v>7536.5799999999899</c:v>
                </c:pt>
                <c:pt idx="104">
                  <c:v>7715.4399999999896</c:v>
                </c:pt>
                <c:pt idx="105">
                  <c:v>7885.2999999999893</c:v>
                </c:pt>
                <c:pt idx="106">
                  <c:v>8043.1599999999889</c:v>
                </c:pt>
                <c:pt idx="107">
                  <c:v>8196.0199999999895</c:v>
                </c:pt>
                <c:pt idx="108">
                  <c:v>8320.8799999999901</c:v>
                </c:pt>
                <c:pt idx="109">
                  <c:v>8443.7399999999907</c:v>
                </c:pt>
                <c:pt idx="110">
                  <c:v>8542.5999999999913</c:v>
                </c:pt>
                <c:pt idx="111">
                  <c:v>8656.4599999999919</c:v>
                </c:pt>
                <c:pt idx="112">
                  <c:v>8743.3199999999924</c:v>
                </c:pt>
                <c:pt idx="113">
                  <c:v>8809.179999999993</c:v>
                </c:pt>
                <c:pt idx="114">
                  <c:v>8863.0399999999936</c:v>
                </c:pt>
                <c:pt idx="115">
                  <c:v>8904.8999999999942</c:v>
                </c:pt>
                <c:pt idx="116">
                  <c:v>8922.7599999999948</c:v>
                </c:pt>
                <c:pt idx="117">
                  <c:v>8949.6199999999953</c:v>
                </c:pt>
                <c:pt idx="118">
                  <c:v>8947.4799999999959</c:v>
                </c:pt>
                <c:pt idx="119">
                  <c:v>8928.3399999999965</c:v>
                </c:pt>
                <c:pt idx="120">
                  <c:v>8896.1999999999971</c:v>
                </c:pt>
                <c:pt idx="121">
                  <c:v>8848.0599999999977</c:v>
                </c:pt>
                <c:pt idx="122">
                  <c:v>8783.9199999999983</c:v>
                </c:pt>
                <c:pt idx="123">
                  <c:v>8710.7799999999988</c:v>
                </c:pt>
                <c:pt idx="124">
                  <c:v>8609.64</c:v>
                </c:pt>
                <c:pt idx="125">
                  <c:v>8487.5</c:v>
                </c:pt>
                <c:pt idx="126">
                  <c:v>8351.36</c:v>
                </c:pt>
                <c:pt idx="127">
                  <c:v>8198.2200000000012</c:v>
                </c:pt>
                <c:pt idx="128">
                  <c:v>8042.0800000000008</c:v>
                </c:pt>
                <c:pt idx="129">
                  <c:v>7872.9400000000005</c:v>
                </c:pt>
                <c:pt idx="130">
                  <c:v>7680.8</c:v>
                </c:pt>
                <c:pt idx="131">
                  <c:v>7483.66</c:v>
                </c:pt>
                <c:pt idx="132">
                  <c:v>7253.5199999999995</c:v>
                </c:pt>
                <c:pt idx="133">
                  <c:v>7014.3799999999992</c:v>
                </c:pt>
                <c:pt idx="134">
                  <c:v>6765.2399999999989</c:v>
                </c:pt>
                <c:pt idx="135">
                  <c:v>6493.0999999999985</c:v>
                </c:pt>
                <c:pt idx="136">
                  <c:v>6196.9599999999982</c:v>
                </c:pt>
                <c:pt idx="137">
                  <c:v>5878.8199999999979</c:v>
                </c:pt>
                <c:pt idx="138">
                  <c:v>5540.6799999999976</c:v>
                </c:pt>
                <c:pt idx="139">
                  <c:v>5181.5399999999972</c:v>
                </c:pt>
                <c:pt idx="140">
                  <c:v>4799.3999999999969</c:v>
                </c:pt>
                <c:pt idx="141">
                  <c:v>4400.2599999999966</c:v>
                </c:pt>
                <c:pt idx="142">
                  <c:v>3981.1199999999963</c:v>
                </c:pt>
                <c:pt idx="143">
                  <c:v>3543.9799999999959</c:v>
                </c:pt>
                <c:pt idx="144">
                  <c:v>3091.8399999999956</c:v>
                </c:pt>
                <c:pt idx="145">
                  <c:v>2624.6999999999953</c:v>
                </c:pt>
                <c:pt idx="146">
                  <c:v>2138.5599999999949</c:v>
                </c:pt>
                <c:pt idx="147">
                  <c:v>1634.4199999999946</c:v>
                </c:pt>
                <c:pt idx="148">
                  <c:v>1114.2799999999943</c:v>
                </c:pt>
                <c:pt idx="149">
                  <c:v>566.13999999999396</c:v>
                </c:pt>
                <c:pt idx="150">
                  <c:v>-6.3664629124104977E-12</c:v>
                </c:pt>
              </c:numCache>
            </c:numRef>
          </c:yVal>
          <c:smooth val="0"/>
        </c:ser>
        <c:dLbls>
          <c:showLegendKey val="0"/>
          <c:showVal val="0"/>
          <c:showCatName val="0"/>
          <c:showSerName val="0"/>
          <c:showPercent val="0"/>
          <c:showBubbleSize val="0"/>
        </c:dLbls>
        <c:axId val="121552192"/>
        <c:axId val="120897536"/>
      </c:scatterChart>
      <c:valAx>
        <c:axId val="121552192"/>
        <c:scaling>
          <c:orientation val="minMax"/>
        </c:scaling>
        <c:delete val="0"/>
        <c:axPos val="b"/>
        <c:title>
          <c:tx>
            <c:rich>
              <a:bodyPr/>
              <a:lstStyle/>
              <a:p>
                <a:pPr>
                  <a:defRPr/>
                </a:pPr>
                <a:r>
                  <a:rPr lang="en-US"/>
                  <a:t>Indexer</a:t>
                </a:r>
              </a:p>
            </c:rich>
          </c:tx>
          <c:overlay val="0"/>
        </c:title>
        <c:numFmt formatCode="General" sourceLinked="1"/>
        <c:majorTickMark val="out"/>
        <c:minorTickMark val="none"/>
        <c:tickLblPos val="nextTo"/>
        <c:crossAx val="120897536"/>
        <c:crosses val="autoZero"/>
        <c:crossBetween val="midCat"/>
      </c:valAx>
      <c:valAx>
        <c:axId val="120897536"/>
        <c:scaling>
          <c:orientation val="minMax"/>
        </c:scaling>
        <c:delete val="0"/>
        <c:axPos val="l"/>
        <c:majorGridlines/>
        <c:minorGridlines/>
        <c:title>
          <c:tx>
            <c:rich>
              <a:bodyPr/>
              <a:lstStyle/>
              <a:p>
                <a:pPr>
                  <a:defRPr/>
                </a:pPr>
                <a:r>
                  <a:rPr lang="es-ES">
                    <a:latin typeface="Calibri"/>
                  </a:rPr>
                  <a:t>Accumulated</a:t>
                </a:r>
                <a:r>
                  <a:rPr lang="es-ES" baseline="0">
                    <a:latin typeface="Calibri"/>
                  </a:rPr>
                  <a:t> error</a:t>
                </a:r>
                <a:endParaRPr lang="en-US"/>
              </a:p>
            </c:rich>
          </c:tx>
          <c:overlay val="0"/>
        </c:title>
        <c:numFmt formatCode="General" sourceLinked="1"/>
        <c:majorTickMark val="out"/>
        <c:minorTickMark val="none"/>
        <c:tickLblPos val="nextTo"/>
        <c:crossAx val="121552192"/>
        <c:crosses val="autoZero"/>
        <c:crossBetween val="midCat"/>
      </c:valAx>
    </c:plotArea>
    <c:legend>
      <c:legendPos val="r"/>
      <c:overlay val="0"/>
    </c:legend>
    <c:plotVisOnly val="1"/>
    <c:dispBlanksAs val="gap"/>
    <c:showDLblsOverMax val="0"/>
  </c:chart>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a:pPr>
            <a:r>
              <a:rPr lang="en-US"/>
              <a:t>Indexer - Angle</a:t>
            </a:r>
          </a:p>
        </c:rich>
      </c:tx>
      <c:overlay val="0"/>
    </c:title>
    <c:autoTitleDeleted val="0"/>
    <c:plotArea>
      <c:layout/>
      <c:scatterChart>
        <c:scatterStyle val="lineMarker"/>
        <c:varyColors val="0"/>
        <c:ser>
          <c:idx val="0"/>
          <c:order val="0"/>
          <c:marker>
            <c:symbol val="none"/>
          </c:marker>
          <c:trendline>
            <c:trendlineType val="linear"/>
            <c:dispRSqr val="1"/>
            <c:dispEq val="1"/>
            <c:trendlineLbl>
              <c:numFmt formatCode="General" sourceLinked="0"/>
            </c:trendlineLbl>
          </c:trendline>
          <c:xVal>
            <c:numRef>
              <c:f>AXR!$B$323:$B$475</c:f>
              <c:numCache>
                <c:formatCode>General</c:formatCode>
                <c:ptCount val="153"/>
                <c:pt idx="0">
                  <c:v>-50420</c:v>
                </c:pt>
                <c:pt idx="1">
                  <c:v>-45000</c:v>
                </c:pt>
                <c:pt idx="2">
                  <c:v>-25000</c:v>
                </c:pt>
                <c:pt idx="3">
                  <c:v>-5000</c:v>
                </c:pt>
                <c:pt idx="4">
                  <c:v>15000</c:v>
                </c:pt>
                <c:pt idx="5">
                  <c:v>35000</c:v>
                </c:pt>
                <c:pt idx="6">
                  <c:v>55000</c:v>
                </c:pt>
                <c:pt idx="7">
                  <c:v>75000</c:v>
                </c:pt>
                <c:pt idx="8">
                  <c:v>95000</c:v>
                </c:pt>
                <c:pt idx="9">
                  <c:v>115000</c:v>
                </c:pt>
                <c:pt idx="10">
                  <c:v>135000</c:v>
                </c:pt>
                <c:pt idx="11">
                  <c:v>155000</c:v>
                </c:pt>
                <c:pt idx="12">
                  <c:v>175000</c:v>
                </c:pt>
                <c:pt idx="13">
                  <c:v>195000</c:v>
                </c:pt>
                <c:pt idx="14">
                  <c:v>215000</c:v>
                </c:pt>
                <c:pt idx="15">
                  <c:v>235000</c:v>
                </c:pt>
                <c:pt idx="16">
                  <c:v>255000</c:v>
                </c:pt>
                <c:pt idx="17">
                  <c:v>275000</c:v>
                </c:pt>
                <c:pt idx="18">
                  <c:v>295000</c:v>
                </c:pt>
                <c:pt idx="19">
                  <c:v>315000</c:v>
                </c:pt>
                <c:pt idx="20">
                  <c:v>335000</c:v>
                </c:pt>
                <c:pt idx="21">
                  <c:v>355000</c:v>
                </c:pt>
                <c:pt idx="22">
                  <c:v>375000</c:v>
                </c:pt>
                <c:pt idx="23">
                  <c:v>395000</c:v>
                </c:pt>
                <c:pt idx="24">
                  <c:v>415000</c:v>
                </c:pt>
                <c:pt idx="25">
                  <c:v>435000</c:v>
                </c:pt>
                <c:pt idx="26">
                  <c:v>455000</c:v>
                </c:pt>
                <c:pt idx="27">
                  <c:v>475000</c:v>
                </c:pt>
                <c:pt idx="28">
                  <c:v>495000</c:v>
                </c:pt>
                <c:pt idx="29">
                  <c:v>515000</c:v>
                </c:pt>
                <c:pt idx="30">
                  <c:v>535000</c:v>
                </c:pt>
                <c:pt idx="31">
                  <c:v>555000</c:v>
                </c:pt>
                <c:pt idx="32">
                  <c:v>575000</c:v>
                </c:pt>
                <c:pt idx="33">
                  <c:v>595000</c:v>
                </c:pt>
                <c:pt idx="34">
                  <c:v>615000</c:v>
                </c:pt>
                <c:pt idx="35">
                  <c:v>635000</c:v>
                </c:pt>
                <c:pt idx="36">
                  <c:v>655000</c:v>
                </c:pt>
                <c:pt idx="37">
                  <c:v>675000</c:v>
                </c:pt>
                <c:pt idx="38">
                  <c:v>695000</c:v>
                </c:pt>
                <c:pt idx="39">
                  <c:v>715000</c:v>
                </c:pt>
                <c:pt idx="40">
                  <c:v>735000</c:v>
                </c:pt>
                <c:pt idx="41">
                  <c:v>755000</c:v>
                </c:pt>
                <c:pt idx="42">
                  <c:v>775000</c:v>
                </c:pt>
                <c:pt idx="43">
                  <c:v>795000</c:v>
                </c:pt>
                <c:pt idx="44">
                  <c:v>815000</c:v>
                </c:pt>
                <c:pt idx="45">
                  <c:v>835000</c:v>
                </c:pt>
                <c:pt idx="46">
                  <c:v>855000</c:v>
                </c:pt>
                <c:pt idx="47">
                  <c:v>875000</c:v>
                </c:pt>
                <c:pt idx="48">
                  <c:v>895000</c:v>
                </c:pt>
                <c:pt idx="49">
                  <c:v>915000</c:v>
                </c:pt>
                <c:pt idx="50">
                  <c:v>935000</c:v>
                </c:pt>
                <c:pt idx="51">
                  <c:v>955000</c:v>
                </c:pt>
                <c:pt idx="52">
                  <c:v>975000</c:v>
                </c:pt>
                <c:pt idx="53">
                  <c:v>995000</c:v>
                </c:pt>
                <c:pt idx="54">
                  <c:v>1015000</c:v>
                </c:pt>
                <c:pt idx="55">
                  <c:v>1035000</c:v>
                </c:pt>
                <c:pt idx="56">
                  <c:v>1055000</c:v>
                </c:pt>
                <c:pt idx="57">
                  <c:v>1075000</c:v>
                </c:pt>
                <c:pt idx="58">
                  <c:v>1095000</c:v>
                </c:pt>
                <c:pt idx="59">
                  <c:v>1115000</c:v>
                </c:pt>
                <c:pt idx="60">
                  <c:v>1135000</c:v>
                </c:pt>
                <c:pt idx="61">
                  <c:v>1155000</c:v>
                </c:pt>
                <c:pt idx="62">
                  <c:v>1175000</c:v>
                </c:pt>
                <c:pt idx="63">
                  <c:v>1195000</c:v>
                </c:pt>
                <c:pt idx="64">
                  <c:v>1215000</c:v>
                </c:pt>
                <c:pt idx="65">
                  <c:v>1235000</c:v>
                </c:pt>
                <c:pt idx="66">
                  <c:v>1255000</c:v>
                </c:pt>
                <c:pt idx="67">
                  <c:v>1275000</c:v>
                </c:pt>
                <c:pt idx="68">
                  <c:v>1295000</c:v>
                </c:pt>
                <c:pt idx="69">
                  <c:v>1315000</c:v>
                </c:pt>
                <c:pt idx="70">
                  <c:v>1335000</c:v>
                </c:pt>
                <c:pt idx="71">
                  <c:v>1355000</c:v>
                </c:pt>
                <c:pt idx="72">
                  <c:v>1375000</c:v>
                </c:pt>
                <c:pt idx="73">
                  <c:v>1395000</c:v>
                </c:pt>
                <c:pt idx="74">
                  <c:v>1415000</c:v>
                </c:pt>
                <c:pt idx="75">
                  <c:v>1435000</c:v>
                </c:pt>
                <c:pt idx="76">
                  <c:v>1455000</c:v>
                </c:pt>
                <c:pt idx="77">
                  <c:v>1475000</c:v>
                </c:pt>
                <c:pt idx="78">
                  <c:v>1495000</c:v>
                </c:pt>
                <c:pt idx="79">
                  <c:v>1515000</c:v>
                </c:pt>
                <c:pt idx="80">
                  <c:v>1535000</c:v>
                </c:pt>
                <c:pt idx="81">
                  <c:v>1555000</c:v>
                </c:pt>
                <c:pt idx="82">
                  <c:v>1575000</c:v>
                </c:pt>
                <c:pt idx="83">
                  <c:v>1595000</c:v>
                </c:pt>
                <c:pt idx="84">
                  <c:v>1615000</c:v>
                </c:pt>
                <c:pt idx="85">
                  <c:v>1635000</c:v>
                </c:pt>
                <c:pt idx="86">
                  <c:v>1655000</c:v>
                </c:pt>
                <c:pt idx="87">
                  <c:v>1675000</c:v>
                </c:pt>
                <c:pt idx="88">
                  <c:v>1695000</c:v>
                </c:pt>
                <c:pt idx="89">
                  <c:v>1715000</c:v>
                </c:pt>
                <c:pt idx="90">
                  <c:v>1735000</c:v>
                </c:pt>
                <c:pt idx="91">
                  <c:v>1755000</c:v>
                </c:pt>
                <c:pt idx="92">
                  <c:v>1775000</c:v>
                </c:pt>
                <c:pt idx="93">
                  <c:v>1795000</c:v>
                </c:pt>
                <c:pt idx="94">
                  <c:v>1815000</c:v>
                </c:pt>
                <c:pt idx="95">
                  <c:v>1835000</c:v>
                </c:pt>
                <c:pt idx="96">
                  <c:v>1855000</c:v>
                </c:pt>
                <c:pt idx="97">
                  <c:v>1875000</c:v>
                </c:pt>
                <c:pt idx="98">
                  <c:v>1895000</c:v>
                </c:pt>
                <c:pt idx="99">
                  <c:v>1915000</c:v>
                </c:pt>
                <c:pt idx="100">
                  <c:v>1935000</c:v>
                </c:pt>
                <c:pt idx="101">
                  <c:v>1955000</c:v>
                </c:pt>
                <c:pt idx="102">
                  <c:v>1975000</c:v>
                </c:pt>
                <c:pt idx="103">
                  <c:v>1995000</c:v>
                </c:pt>
                <c:pt idx="104">
                  <c:v>2015000</c:v>
                </c:pt>
                <c:pt idx="105">
                  <c:v>2035000</c:v>
                </c:pt>
                <c:pt idx="106">
                  <c:v>2055000</c:v>
                </c:pt>
                <c:pt idx="107">
                  <c:v>2075000</c:v>
                </c:pt>
                <c:pt idx="108">
                  <c:v>2095000</c:v>
                </c:pt>
                <c:pt idx="109">
                  <c:v>2115000</c:v>
                </c:pt>
                <c:pt idx="110">
                  <c:v>2135000</c:v>
                </c:pt>
                <c:pt idx="111">
                  <c:v>2155000</c:v>
                </c:pt>
                <c:pt idx="112">
                  <c:v>2175000</c:v>
                </c:pt>
                <c:pt idx="113">
                  <c:v>2195000</c:v>
                </c:pt>
                <c:pt idx="114">
                  <c:v>2215000</c:v>
                </c:pt>
                <c:pt idx="115">
                  <c:v>2235000</c:v>
                </c:pt>
                <c:pt idx="116">
                  <c:v>2255000</c:v>
                </c:pt>
                <c:pt idx="117">
                  <c:v>2275000</c:v>
                </c:pt>
                <c:pt idx="118">
                  <c:v>2295000</c:v>
                </c:pt>
                <c:pt idx="119">
                  <c:v>2315000</c:v>
                </c:pt>
                <c:pt idx="120">
                  <c:v>2335000</c:v>
                </c:pt>
                <c:pt idx="121">
                  <c:v>2355000</c:v>
                </c:pt>
                <c:pt idx="122">
                  <c:v>2375000</c:v>
                </c:pt>
                <c:pt idx="123">
                  <c:v>2395000</c:v>
                </c:pt>
                <c:pt idx="124">
                  <c:v>2415000</c:v>
                </c:pt>
                <c:pt idx="125">
                  <c:v>2435000</c:v>
                </c:pt>
                <c:pt idx="126">
                  <c:v>2455000</c:v>
                </c:pt>
                <c:pt idx="127">
                  <c:v>2475000</c:v>
                </c:pt>
                <c:pt idx="128">
                  <c:v>2495000</c:v>
                </c:pt>
                <c:pt idx="129">
                  <c:v>2515000</c:v>
                </c:pt>
                <c:pt idx="130">
                  <c:v>2535000</c:v>
                </c:pt>
                <c:pt idx="131">
                  <c:v>2555000</c:v>
                </c:pt>
                <c:pt idx="132">
                  <c:v>2575000</c:v>
                </c:pt>
                <c:pt idx="133">
                  <c:v>2595000</c:v>
                </c:pt>
                <c:pt idx="134">
                  <c:v>2615000</c:v>
                </c:pt>
                <c:pt idx="135">
                  <c:v>2635000</c:v>
                </c:pt>
                <c:pt idx="136">
                  <c:v>2655000</c:v>
                </c:pt>
                <c:pt idx="137">
                  <c:v>2675000</c:v>
                </c:pt>
                <c:pt idx="138">
                  <c:v>2695000</c:v>
                </c:pt>
                <c:pt idx="139">
                  <c:v>2715000</c:v>
                </c:pt>
                <c:pt idx="140">
                  <c:v>2735000</c:v>
                </c:pt>
                <c:pt idx="141">
                  <c:v>2755000</c:v>
                </c:pt>
                <c:pt idx="142">
                  <c:v>2775000</c:v>
                </c:pt>
                <c:pt idx="143">
                  <c:v>2795000</c:v>
                </c:pt>
                <c:pt idx="144">
                  <c:v>2815000</c:v>
                </c:pt>
                <c:pt idx="145">
                  <c:v>2835000</c:v>
                </c:pt>
                <c:pt idx="146">
                  <c:v>2855000</c:v>
                </c:pt>
                <c:pt idx="147">
                  <c:v>2875000</c:v>
                </c:pt>
                <c:pt idx="148">
                  <c:v>2895000</c:v>
                </c:pt>
                <c:pt idx="149">
                  <c:v>2915000</c:v>
                </c:pt>
                <c:pt idx="150">
                  <c:v>2935000</c:v>
                </c:pt>
                <c:pt idx="151">
                  <c:v>2955000</c:v>
                </c:pt>
                <c:pt idx="152">
                  <c:v>2980990</c:v>
                </c:pt>
              </c:numCache>
            </c:numRef>
          </c:xVal>
          <c:yVal>
            <c:numRef>
              <c:f>AXR!$G$323:$G$475</c:f>
              <c:numCache>
                <c:formatCode>General</c:formatCode>
                <c:ptCount val="153"/>
                <c:pt idx="0">
                  <c:v>-0.75584415584415587</c:v>
                </c:pt>
                <c:pt idx="1">
                  <c:v>-0.6773873185637892</c:v>
                </c:pt>
                <c:pt idx="2">
                  <c:v>-0.37792207792207794</c:v>
                </c:pt>
                <c:pt idx="3">
                  <c:v>-7.6088617265087852E-2</c:v>
                </c:pt>
                <c:pt idx="4">
                  <c:v>0.22696715049656227</c:v>
                </c:pt>
                <c:pt idx="5">
                  <c:v>0.53109243697478992</c:v>
                </c:pt>
                <c:pt idx="6">
                  <c:v>0.83651642475171883</c:v>
                </c:pt>
                <c:pt idx="7">
                  <c:v>1.1441558441558441</c:v>
                </c:pt>
                <c:pt idx="8">
                  <c:v>1.4530175706646296</c:v>
                </c:pt>
                <c:pt idx="9">
                  <c:v>1.7639419404125287</c:v>
                </c:pt>
                <c:pt idx="10">
                  <c:v>2.0762414056531702</c:v>
                </c:pt>
                <c:pt idx="11">
                  <c:v>2.3899159663865546</c:v>
                </c:pt>
                <c:pt idx="12">
                  <c:v>2.7056531703590525</c:v>
                </c:pt>
                <c:pt idx="13">
                  <c:v>3.0228418640183348</c:v>
                </c:pt>
                <c:pt idx="14">
                  <c:v>3.3408708938120704</c:v>
                </c:pt>
                <c:pt idx="15">
                  <c:v>3.6605805958747135</c:v>
                </c:pt>
                <c:pt idx="16">
                  <c:v>3.9810542398777691</c:v>
                </c:pt>
                <c:pt idx="17">
                  <c:v>4.302597402597403</c:v>
                </c:pt>
                <c:pt idx="18">
                  <c:v>4.6256684491978612</c:v>
                </c:pt>
                <c:pt idx="19">
                  <c:v>4.9502673796791443</c:v>
                </c:pt>
                <c:pt idx="20">
                  <c:v>5.2758594346829639</c:v>
                </c:pt>
                <c:pt idx="21">
                  <c:v>5.6032085561497329</c:v>
                </c:pt>
                <c:pt idx="22">
                  <c:v>5.9317035905271203</c:v>
                </c:pt>
                <c:pt idx="23">
                  <c:v>6.2615737203972497</c:v>
                </c:pt>
                <c:pt idx="24">
                  <c:v>6.5928953399541639</c:v>
                </c:pt>
                <c:pt idx="25">
                  <c:v>6.9252100840336137</c:v>
                </c:pt>
                <c:pt idx="26">
                  <c:v>7.2595110771581357</c:v>
                </c:pt>
                <c:pt idx="27">
                  <c:v>7.5960275019098544</c:v>
                </c:pt>
                <c:pt idx="28">
                  <c:v>7.9329258976317796</c:v>
                </c:pt>
                <c:pt idx="29">
                  <c:v>8.2714285714285722</c:v>
                </c:pt>
                <c:pt idx="30">
                  <c:v>8.6110771581359824</c:v>
                </c:pt>
                <c:pt idx="31">
                  <c:v>8.9514132925897627</c:v>
                </c:pt>
                <c:pt idx="32">
                  <c:v>9.2925133689839576</c:v>
                </c:pt>
                <c:pt idx="33">
                  <c:v>9.6339190221543163</c:v>
                </c:pt>
                <c:pt idx="34">
                  <c:v>9.9784568372803673</c:v>
                </c:pt>
                <c:pt idx="35">
                  <c:v>10.323605805958747</c:v>
                </c:pt>
                <c:pt idx="36">
                  <c:v>10.669671504965622</c:v>
                </c:pt>
                <c:pt idx="37">
                  <c:v>11.016730328495035</c:v>
                </c:pt>
                <c:pt idx="38">
                  <c:v>11.364400305576776</c:v>
                </c:pt>
                <c:pt idx="39">
                  <c:v>11.712528647822765</c:v>
                </c:pt>
                <c:pt idx="40">
                  <c:v>12.064018334606569</c:v>
                </c:pt>
                <c:pt idx="41">
                  <c:v>12.415202444614209</c:v>
                </c:pt>
                <c:pt idx="42">
                  <c:v>12.767532467532467</c:v>
                </c:pt>
                <c:pt idx="43">
                  <c:v>13.119938884644768</c:v>
                </c:pt>
                <c:pt idx="44">
                  <c:v>13.473949579831933</c:v>
                </c:pt>
                <c:pt idx="45">
                  <c:v>13.828418640183346</c:v>
                </c:pt>
                <c:pt idx="46">
                  <c:v>14.184721161191749</c:v>
                </c:pt>
                <c:pt idx="47">
                  <c:v>14.541176470588235</c:v>
                </c:pt>
                <c:pt idx="48">
                  <c:v>14.898472116119175</c:v>
                </c:pt>
                <c:pt idx="49">
                  <c:v>15.256837280366693</c:v>
                </c:pt>
                <c:pt idx="50">
                  <c:v>15.615508021390374</c:v>
                </c:pt>
                <c:pt idx="51">
                  <c:v>15.975171886936593</c:v>
                </c:pt>
                <c:pt idx="52">
                  <c:v>16.336134453781511</c:v>
                </c:pt>
                <c:pt idx="53">
                  <c:v>16.697020626432391</c:v>
                </c:pt>
                <c:pt idx="54">
                  <c:v>17.05859434682964</c:v>
                </c:pt>
                <c:pt idx="55">
                  <c:v>17.421084797555388</c:v>
                </c:pt>
                <c:pt idx="56">
                  <c:v>17.784262796027502</c:v>
                </c:pt>
                <c:pt idx="57">
                  <c:v>18.148510313216196</c:v>
                </c:pt>
                <c:pt idx="58">
                  <c:v>18.513063407181054</c:v>
                </c:pt>
                <c:pt idx="59">
                  <c:v>18.877845683728037</c:v>
                </c:pt>
                <c:pt idx="60">
                  <c:v>19.243086325439268</c:v>
                </c:pt>
                <c:pt idx="61">
                  <c:v>19.608861726508785</c:v>
                </c:pt>
                <c:pt idx="62">
                  <c:v>19.97616501145913</c:v>
                </c:pt>
                <c:pt idx="63">
                  <c:v>20.343086325439266</c:v>
                </c:pt>
                <c:pt idx="64">
                  <c:v>20.7109243697479</c:v>
                </c:pt>
                <c:pt idx="65">
                  <c:v>21.07853323147441</c:v>
                </c:pt>
                <c:pt idx="66">
                  <c:v>21.446065699006876</c:v>
                </c:pt>
                <c:pt idx="67">
                  <c:v>21.81466768525592</c:v>
                </c:pt>
                <c:pt idx="68">
                  <c:v>22.183728036669212</c:v>
                </c:pt>
                <c:pt idx="69">
                  <c:v>22.552864782276547</c:v>
                </c:pt>
                <c:pt idx="70">
                  <c:v>22.922307104660046</c:v>
                </c:pt>
                <c:pt idx="71">
                  <c:v>23.290909090909089</c:v>
                </c:pt>
                <c:pt idx="72">
                  <c:v>23.660809778456837</c:v>
                </c:pt>
                <c:pt idx="73">
                  <c:v>24.030252100840336</c:v>
                </c:pt>
                <c:pt idx="74">
                  <c:v>24.400840336134454</c:v>
                </c:pt>
                <c:pt idx="75">
                  <c:v>24.770435446906035</c:v>
                </c:pt>
                <c:pt idx="76">
                  <c:v>25.140488922841865</c:v>
                </c:pt>
                <c:pt idx="77">
                  <c:v>25.510160427807488</c:v>
                </c:pt>
                <c:pt idx="78">
                  <c:v>25.880137509549275</c:v>
                </c:pt>
                <c:pt idx="79">
                  <c:v>26.249885408708938</c:v>
                </c:pt>
                <c:pt idx="80">
                  <c:v>26.619938884644768</c:v>
                </c:pt>
                <c:pt idx="81">
                  <c:v>26.989152024446142</c:v>
                </c:pt>
                <c:pt idx="82">
                  <c:v>27.358747135217723</c:v>
                </c:pt>
                <c:pt idx="83">
                  <c:v>27.7279602750191</c:v>
                </c:pt>
                <c:pt idx="84">
                  <c:v>28.097326203208556</c:v>
                </c:pt>
                <c:pt idx="85">
                  <c:v>28.466310160427806</c:v>
                </c:pt>
                <c:pt idx="86">
                  <c:v>28.835294117647059</c:v>
                </c:pt>
                <c:pt idx="87">
                  <c:v>29.203590527119939</c:v>
                </c:pt>
                <c:pt idx="88">
                  <c:v>29.571657754010694</c:v>
                </c:pt>
                <c:pt idx="89">
                  <c:v>29.939037433155079</c:v>
                </c:pt>
                <c:pt idx="90">
                  <c:v>30.30679908326967</c:v>
                </c:pt>
                <c:pt idx="91">
                  <c:v>30.673567608861728</c:v>
                </c:pt>
                <c:pt idx="92">
                  <c:v>31.0401833460657</c:v>
                </c:pt>
                <c:pt idx="93">
                  <c:v>31.405729564553095</c:v>
                </c:pt>
                <c:pt idx="94">
                  <c:v>31.77127578304049</c:v>
                </c:pt>
                <c:pt idx="95">
                  <c:v>32.13598166539343</c:v>
                </c:pt>
                <c:pt idx="96">
                  <c:v>32.501527883880826</c:v>
                </c:pt>
                <c:pt idx="97">
                  <c:v>32.86539343009931</c:v>
                </c:pt>
                <c:pt idx="98">
                  <c:v>33.228877005347591</c:v>
                </c:pt>
                <c:pt idx="99">
                  <c:v>33.591061879297172</c:v>
                </c:pt>
                <c:pt idx="100">
                  <c:v>33.953399541634838</c:v>
                </c:pt>
                <c:pt idx="101">
                  <c:v>34.31466768525592</c:v>
                </c:pt>
                <c:pt idx="102">
                  <c:v>34.675935828877009</c:v>
                </c:pt>
                <c:pt idx="103">
                  <c:v>35.03590527119939</c:v>
                </c:pt>
                <c:pt idx="104">
                  <c:v>35.394728800611155</c:v>
                </c:pt>
                <c:pt idx="105">
                  <c:v>35.753017570664632</c:v>
                </c:pt>
                <c:pt idx="106">
                  <c:v>36.110618792971735</c:v>
                </c:pt>
                <c:pt idx="107">
                  <c:v>36.467303284950347</c:v>
                </c:pt>
                <c:pt idx="108">
                  <c:v>36.823605805958749</c:v>
                </c:pt>
                <c:pt idx="109">
                  <c:v>37.177769289533998</c:v>
                </c:pt>
                <c:pt idx="110">
                  <c:v>37.531779984721162</c:v>
                </c:pt>
                <c:pt idx="111">
                  <c:v>37.883957219251336</c:v>
                </c:pt>
                <c:pt idx="112">
                  <c:v>38.237280366692133</c:v>
                </c:pt>
                <c:pt idx="113">
                  <c:v>38.588540870893809</c:v>
                </c:pt>
                <c:pt idx="114">
                  <c:v>38.938197097020627</c:v>
                </c:pt>
                <c:pt idx="115">
                  <c:v>39.286936592818947</c:v>
                </c:pt>
                <c:pt idx="116">
                  <c:v>39.634759358288768</c:v>
                </c:pt>
                <c:pt idx="117">
                  <c:v>39.980748663101608</c:v>
                </c:pt>
                <c:pt idx="118">
                  <c:v>40.327425515660806</c:v>
                </c:pt>
                <c:pt idx="119">
                  <c:v>40.67188693659282</c:v>
                </c:pt>
                <c:pt idx="120">
                  <c:v>41.015049656226125</c:v>
                </c:pt>
                <c:pt idx="121">
                  <c:v>41.3572192513369</c:v>
                </c:pt>
                <c:pt idx="122">
                  <c:v>41.698166539343013</c:v>
                </c:pt>
                <c:pt idx="123">
                  <c:v>42.037891520244465</c:v>
                </c:pt>
                <c:pt idx="124">
                  <c:v>42.376928953399542</c:v>
                </c:pt>
                <c:pt idx="125">
                  <c:v>42.713827349121466</c:v>
                </c:pt>
                <c:pt idx="126">
                  <c:v>43.049121466768526</c:v>
                </c:pt>
                <c:pt idx="127">
                  <c:v>43.383346065699008</c:v>
                </c:pt>
                <c:pt idx="128">
                  <c:v>43.71627196333079</c:v>
                </c:pt>
                <c:pt idx="129">
                  <c:v>44.04896867838044</c:v>
                </c:pt>
                <c:pt idx="130">
                  <c:v>44.38067226890756</c:v>
                </c:pt>
                <c:pt idx="131">
                  <c:v>44.710618792971736</c:v>
                </c:pt>
                <c:pt idx="132">
                  <c:v>45.040183346065696</c:v>
                </c:pt>
                <c:pt idx="133">
                  <c:v>45.367226890756299</c:v>
                </c:pt>
                <c:pt idx="134">
                  <c:v>45.693582887700536</c:v>
                </c:pt>
                <c:pt idx="135">
                  <c:v>46.019174942704353</c:v>
                </c:pt>
                <c:pt idx="136">
                  <c:v>46.343009931245227</c:v>
                </c:pt>
                <c:pt idx="137">
                  <c:v>46.665011459129104</c:v>
                </c:pt>
                <c:pt idx="138">
                  <c:v>46.985332314744078</c:v>
                </c:pt>
                <c:pt idx="139">
                  <c:v>47.304125286478225</c:v>
                </c:pt>
                <c:pt idx="140">
                  <c:v>47.621313980137508</c:v>
                </c:pt>
                <c:pt idx="141">
                  <c:v>47.93674560733384</c:v>
                </c:pt>
                <c:pt idx="142">
                  <c:v>48.250878533231472</c:v>
                </c:pt>
                <c:pt idx="143">
                  <c:v>48.563483575248284</c:v>
                </c:pt>
                <c:pt idx="144">
                  <c:v>48.874713521772343</c:v>
                </c:pt>
                <c:pt idx="145">
                  <c:v>49.184797555385792</c:v>
                </c:pt>
                <c:pt idx="146">
                  <c:v>49.493735676088619</c:v>
                </c:pt>
                <c:pt idx="147">
                  <c:v>49.801222307104659</c:v>
                </c:pt>
                <c:pt idx="148">
                  <c:v>50.107333842627959</c:v>
                </c:pt>
                <c:pt idx="149">
                  <c:v>50.412223071046597</c:v>
                </c:pt>
                <c:pt idx="150">
                  <c:v>50.714973262032089</c:v>
                </c:pt>
                <c:pt idx="151">
                  <c:v>51.016348357524826</c:v>
                </c:pt>
                <c:pt idx="152">
                  <c:v>51.407410236822003</c:v>
                </c:pt>
              </c:numCache>
            </c:numRef>
          </c:yVal>
          <c:smooth val="0"/>
        </c:ser>
        <c:dLbls>
          <c:showLegendKey val="0"/>
          <c:showVal val="0"/>
          <c:showCatName val="0"/>
          <c:showSerName val="0"/>
          <c:showPercent val="0"/>
          <c:showBubbleSize val="0"/>
        </c:dLbls>
        <c:axId val="120898688"/>
        <c:axId val="120899264"/>
      </c:scatterChart>
      <c:valAx>
        <c:axId val="120898688"/>
        <c:scaling>
          <c:orientation val="minMax"/>
        </c:scaling>
        <c:delete val="0"/>
        <c:axPos val="b"/>
        <c:title>
          <c:tx>
            <c:rich>
              <a:bodyPr/>
              <a:lstStyle/>
              <a:p>
                <a:pPr>
                  <a:defRPr/>
                </a:pPr>
                <a:r>
                  <a:rPr lang="en-US"/>
                  <a:t>Indexer</a:t>
                </a:r>
              </a:p>
            </c:rich>
          </c:tx>
          <c:overlay val="0"/>
        </c:title>
        <c:numFmt formatCode="General" sourceLinked="1"/>
        <c:majorTickMark val="out"/>
        <c:minorTickMark val="none"/>
        <c:tickLblPos val="nextTo"/>
        <c:crossAx val="120899264"/>
        <c:crosses val="autoZero"/>
        <c:crossBetween val="midCat"/>
      </c:valAx>
      <c:valAx>
        <c:axId val="120899264"/>
        <c:scaling>
          <c:orientation val="minMax"/>
        </c:scaling>
        <c:delete val="0"/>
        <c:axPos val="l"/>
        <c:majorGridlines/>
        <c:minorGridlines/>
        <c:title>
          <c:tx>
            <c:rich>
              <a:bodyPr/>
              <a:lstStyle/>
              <a:p>
                <a:pPr>
                  <a:defRPr/>
                </a:pPr>
                <a:r>
                  <a:rPr lang="en-US"/>
                  <a:t>Angle</a:t>
                </a:r>
              </a:p>
            </c:rich>
          </c:tx>
          <c:overlay val="0"/>
        </c:title>
        <c:numFmt formatCode="General" sourceLinked="1"/>
        <c:majorTickMark val="out"/>
        <c:minorTickMark val="none"/>
        <c:tickLblPos val="nextTo"/>
        <c:crossAx val="120898688"/>
        <c:crosses val="autoZero"/>
        <c:crossBetween val="midCat"/>
      </c:valAx>
    </c:plotArea>
    <c:legend>
      <c:legendPos val="r"/>
      <c:overlay val="0"/>
    </c:legend>
    <c:plotVisOnly val="1"/>
    <c:dispBlanksAs val="gap"/>
    <c:showDLblsOverMax val="0"/>
  </c:chart>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a:pPr>
            <a:r>
              <a:rPr lang="el-GR"/>
              <a:t>Δ</a:t>
            </a:r>
            <a:r>
              <a:rPr lang="en-US"/>
              <a:t>Angle for</a:t>
            </a:r>
            <a:r>
              <a:rPr lang="en-US" baseline="0"/>
              <a:t> </a:t>
            </a:r>
            <a:r>
              <a:rPr lang="el-GR" sz="1800" b="1" i="0" u="none" strike="noStrike" baseline="0">
                <a:effectLst/>
              </a:rPr>
              <a:t>Δ</a:t>
            </a:r>
            <a:r>
              <a:rPr lang="es-ES" sz="1800" b="1" i="0" u="none" strike="noStrike" baseline="0">
                <a:effectLst/>
              </a:rPr>
              <a:t>Indexer of 20000</a:t>
            </a:r>
            <a:endParaRPr lang="en-US"/>
          </a:p>
        </c:rich>
      </c:tx>
      <c:overlay val="0"/>
    </c:title>
    <c:autoTitleDeleted val="0"/>
    <c:plotArea>
      <c:layout/>
      <c:scatterChart>
        <c:scatterStyle val="lineMarker"/>
        <c:varyColors val="0"/>
        <c:ser>
          <c:idx val="0"/>
          <c:order val="0"/>
          <c:marker>
            <c:symbol val="none"/>
          </c:marker>
          <c:trendline>
            <c:trendlineType val="linear"/>
            <c:dispRSqr val="1"/>
            <c:dispEq val="1"/>
            <c:trendlineLbl>
              <c:layout>
                <c:manualLayout>
                  <c:x val="6.7881467700352041E-2"/>
                  <c:y val="-4.3851149962186933E-2"/>
                </c:manualLayout>
              </c:layout>
              <c:numFmt formatCode="General" sourceLinked="0"/>
            </c:trendlineLbl>
          </c:trendline>
          <c:xVal>
            <c:numRef>
              <c:f>AXR!$B$324:$B$474</c:f>
              <c:numCache>
                <c:formatCode>General</c:formatCode>
                <c:ptCount val="151"/>
                <c:pt idx="0">
                  <c:v>-45000</c:v>
                </c:pt>
                <c:pt idx="1">
                  <c:v>-25000</c:v>
                </c:pt>
                <c:pt idx="2">
                  <c:v>-5000</c:v>
                </c:pt>
                <c:pt idx="3">
                  <c:v>15000</c:v>
                </c:pt>
                <c:pt idx="4">
                  <c:v>35000</c:v>
                </c:pt>
                <c:pt idx="5">
                  <c:v>55000</c:v>
                </c:pt>
                <c:pt idx="6">
                  <c:v>75000</c:v>
                </c:pt>
                <c:pt idx="7">
                  <c:v>95000</c:v>
                </c:pt>
                <c:pt idx="8">
                  <c:v>115000</c:v>
                </c:pt>
                <c:pt idx="9">
                  <c:v>135000</c:v>
                </c:pt>
                <c:pt idx="10">
                  <c:v>155000</c:v>
                </c:pt>
                <c:pt idx="11">
                  <c:v>175000</c:v>
                </c:pt>
                <c:pt idx="12">
                  <c:v>195000</c:v>
                </c:pt>
                <c:pt idx="13">
                  <c:v>215000</c:v>
                </c:pt>
                <c:pt idx="14">
                  <c:v>235000</c:v>
                </c:pt>
                <c:pt idx="15">
                  <c:v>255000</c:v>
                </c:pt>
                <c:pt idx="16">
                  <c:v>275000</c:v>
                </c:pt>
                <c:pt idx="17">
                  <c:v>295000</c:v>
                </c:pt>
                <c:pt idx="18">
                  <c:v>315000</c:v>
                </c:pt>
                <c:pt idx="19">
                  <c:v>335000</c:v>
                </c:pt>
                <c:pt idx="20">
                  <c:v>355000</c:v>
                </c:pt>
                <c:pt idx="21">
                  <c:v>375000</c:v>
                </c:pt>
                <c:pt idx="22">
                  <c:v>395000</c:v>
                </c:pt>
                <c:pt idx="23">
                  <c:v>415000</c:v>
                </c:pt>
                <c:pt idx="24">
                  <c:v>435000</c:v>
                </c:pt>
                <c:pt idx="25">
                  <c:v>455000</c:v>
                </c:pt>
                <c:pt idx="26">
                  <c:v>475000</c:v>
                </c:pt>
                <c:pt idx="27">
                  <c:v>495000</c:v>
                </c:pt>
                <c:pt idx="28">
                  <c:v>515000</c:v>
                </c:pt>
                <c:pt idx="29">
                  <c:v>535000</c:v>
                </c:pt>
                <c:pt idx="30">
                  <c:v>555000</c:v>
                </c:pt>
                <c:pt idx="31">
                  <c:v>575000</c:v>
                </c:pt>
                <c:pt idx="32">
                  <c:v>595000</c:v>
                </c:pt>
                <c:pt idx="33">
                  <c:v>615000</c:v>
                </c:pt>
                <c:pt idx="34">
                  <c:v>635000</c:v>
                </c:pt>
                <c:pt idx="35">
                  <c:v>655000</c:v>
                </c:pt>
                <c:pt idx="36">
                  <c:v>675000</c:v>
                </c:pt>
                <c:pt idx="37">
                  <c:v>695000</c:v>
                </c:pt>
                <c:pt idx="38">
                  <c:v>715000</c:v>
                </c:pt>
                <c:pt idx="39">
                  <c:v>735000</c:v>
                </c:pt>
                <c:pt idx="40">
                  <c:v>755000</c:v>
                </c:pt>
                <c:pt idx="41">
                  <c:v>775000</c:v>
                </c:pt>
                <c:pt idx="42">
                  <c:v>795000</c:v>
                </c:pt>
                <c:pt idx="43">
                  <c:v>815000</c:v>
                </c:pt>
                <c:pt idx="44">
                  <c:v>835000</c:v>
                </c:pt>
                <c:pt idx="45">
                  <c:v>855000</c:v>
                </c:pt>
                <c:pt idx="46">
                  <c:v>875000</c:v>
                </c:pt>
                <c:pt idx="47">
                  <c:v>895000</c:v>
                </c:pt>
                <c:pt idx="48">
                  <c:v>915000</c:v>
                </c:pt>
                <c:pt idx="49">
                  <c:v>935000</c:v>
                </c:pt>
                <c:pt idx="50">
                  <c:v>955000</c:v>
                </c:pt>
                <c:pt idx="51">
                  <c:v>975000</c:v>
                </c:pt>
                <c:pt idx="52">
                  <c:v>995000</c:v>
                </c:pt>
                <c:pt idx="53">
                  <c:v>1015000</c:v>
                </c:pt>
                <c:pt idx="54">
                  <c:v>1035000</c:v>
                </c:pt>
                <c:pt idx="55">
                  <c:v>1055000</c:v>
                </c:pt>
                <c:pt idx="56">
                  <c:v>1075000</c:v>
                </c:pt>
                <c:pt idx="57">
                  <c:v>1095000</c:v>
                </c:pt>
                <c:pt idx="58">
                  <c:v>1115000</c:v>
                </c:pt>
                <c:pt idx="59">
                  <c:v>1135000</c:v>
                </c:pt>
                <c:pt idx="60">
                  <c:v>1155000</c:v>
                </c:pt>
                <c:pt idx="61">
                  <c:v>1175000</c:v>
                </c:pt>
                <c:pt idx="62">
                  <c:v>1195000</c:v>
                </c:pt>
                <c:pt idx="63">
                  <c:v>1215000</c:v>
                </c:pt>
                <c:pt idx="64">
                  <c:v>1235000</c:v>
                </c:pt>
                <c:pt idx="65">
                  <c:v>1255000</c:v>
                </c:pt>
                <c:pt idx="66">
                  <c:v>1275000</c:v>
                </c:pt>
                <c:pt idx="67">
                  <c:v>1295000</c:v>
                </c:pt>
                <c:pt idx="68">
                  <c:v>1315000</c:v>
                </c:pt>
                <c:pt idx="69">
                  <c:v>1335000</c:v>
                </c:pt>
                <c:pt idx="70">
                  <c:v>1355000</c:v>
                </c:pt>
                <c:pt idx="71">
                  <c:v>1375000</c:v>
                </c:pt>
                <c:pt idx="72">
                  <c:v>1395000</c:v>
                </c:pt>
                <c:pt idx="73">
                  <c:v>1415000</c:v>
                </c:pt>
                <c:pt idx="74">
                  <c:v>1435000</c:v>
                </c:pt>
                <c:pt idx="75">
                  <c:v>1455000</c:v>
                </c:pt>
                <c:pt idx="76">
                  <c:v>1475000</c:v>
                </c:pt>
                <c:pt idx="77">
                  <c:v>1495000</c:v>
                </c:pt>
                <c:pt idx="78">
                  <c:v>1515000</c:v>
                </c:pt>
                <c:pt idx="79">
                  <c:v>1535000</c:v>
                </c:pt>
                <c:pt idx="80">
                  <c:v>1555000</c:v>
                </c:pt>
                <c:pt idx="81">
                  <c:v>1575000</c:v>
                </c:pt>
                <c:pt idx="82">
                  <c:v>1595000</c:v>
                </c:pt>
                <c:pt idx="83">
                  <c:v>1615000</c:v>
                </c:pt>
                <c:pt idx="84">
                  <c:v>1635000</c:v>
                </c:pt>
                <c:pt idx="85">
                  <c:v>1655000</c:v>
                </c:pt>
                <c:pt idx="86">
                  <c:v>1675000</c:v>
                </c:pt>
                <c:pt idx="87">
                  <c:v>1695000</c:v>
                </c:pt>
                <c:pt idx="88">
                  <c:v>1715000</c:v>
                </c:pt>
                <c:pt idx="89">
                  <c:v>1735000</c:v>
                </c:pt>
                <c:pt idx="90">
                  <c:v>1755000</c:v>
                </c:pt>
                <c:pt idx="91">
                  <c:v>1775000</c:v>
                </c:pt>
                <c:pt idx="92">
                  <c:v>1795000</c:v>
                </c:pt>
                <c:pt idx="93">
                  <c:v>1815000</c:v>
                </c:pt>
                <c:pt idx="94">
                  <c:v>1835000</c:v>
                </c:pt>
                <c:pt idx="95">
                  <c:v>1855000</c:v>
                </c:pt>
                <c:pt idx="96">
                  <c:v>1875000</c:v>
                </c:pt>
                <c:pt idx="97">
                  <c:v>1895000</c:v>
                </c:pt>
                <c:pt idx="98">
                  <c:v>1915000</c:v>
                </c:pt>
                <c:pt idx="99">
                  <c:v>1935000</c:v>
                </c:pt>
                <c:pt idx="100">
                  <c:v>1955000</c:v>
                </c:pt>
                <c:pt idx="101">
                  <c:v>1975000</c:v>
                </c:pt>
                <c:pt idx="102">
                  <c:v>1995000</c:v>
                </c:pt>
                <c:pt idx="103">
                  <c:v>2015000</c:v>
                </c:pt>
                <c:pt idx="104">
                  <c:v>2035000</c:v>
                </c:pt>
                <c:pt idx="105">
                  <c:v>2055000</c:v>
                </c:pt>
                <c:pt idx="106">
                  <c:v>2075000</c:v>
                </c:pt>
                <c:pt idx="107">
                  <c:v>2095000</c:v>
                </c:pt>
                <c:pt idx="108">
                  <c:v>2115000</c:v>
                </c:pt>
                <c:pt idx="109">
                  <c:v>2135000</c:v>
                </c:pt>
                <c:pt idx="110">
                  <c:v>2155000</c:v>
                </c:pt>
                <c:pt idx="111">
                  <c:v>2175000</c:v>
                </c:pt>
                <c:pt idx="112">
                  <c:v>2195000</c:v>
                </c:pt>
                <c:pt idx="113">
                  <c:v>2215000</c:v>
                </c:pt>
                <c:pt idx="114">
                  <c:v>2235000</c:v>
                </c:pt>
                <c:pt idx="115">
                  <c:v>2255000</c:v>
                </c:pt>
                <c:pt idx="116">
                  <c:v>2275000</c:v>
                </c:pt>
                <c:pt idx="117">
                  <c:v>2295000</c:v>
                </c:pt>
                <c:pt idx="118">
                  <c:v>2315000</c:v>
                </c:pt>
                <c:pt idx="119">
                  <c:v>2335000</c:v>
                </c:pt>
                <c:pt idx="120">
                  <c:v>2355000</c:v>
                </c:pt>
                <c:pt idx="121">
                  <c:v>2375000</c:v>
                </c:pt>
                <c:pt idx="122">
                  <c:v>2395000</c:v>
                </c:pt>
                <c:pt idx="123">
                  <c:v>2415000</c:v>
                </c:pt>
                <c:pt idx="124">
                  <c:v>2435000</c:v>
                </c:pt>
                <c:pt idx="125">
                  <c:v>2455000</c:v>
                </c:pt>
                <c:pt idx="126">
                  <c:v>2475000</c:v>
                </c:pt>
                <c:pt idx="127">
                  <c:v>2495000</c:v>
                </c:pt>
                <c:pt idx="128">
                  <c:v>2515000</c:v>
                </c:pt>
                <c:pt idx="129">
                  <c:v>2535000</c:v>
                </c:pt>
                <c:pt idx="130">
                  <c:v>2555000</c:v>
                </c:pt>
                <c:pt idx="131">
                  <c:v>2575000</c:v>
                </c:pt>
                <c:pt idx="132">
                  <c:v>2595000</c:v>
                </c:pt>
                <c:pt idx="133">
                  <c:v>2615000</c:v>
                </c:pt>
                <c:pt idx="134">
                  <c:v>2635000</c:v>
                </c:pt>
                <c:pt idx="135">
                  <c:v>2655000</c:v>
                </c:pt>
                <c:pt idx="136">
                  <c:v>2675000</c:v>
                </c:pt>
                <c:pt idx="137">
                  <c:v>2695000</c:v>
                </c:pt>
                <c:pt idx="138">
                  <c:v>2715000</c:v>
                </c:pt>
                <c:pt idx="139">
                  <c:v>2735000</c:v>
                </c:pt>
                <c:pt idx="140">
                  <c:v>2755000</c:v>
                </c:pt>
                <c:pt idx="141">
                  <c:v>2775000</c:v>
                </c:pt>
                <c:pt idx="142">
                  <c:v>2795000</c:v>
                </c:pt>
                <c:pt idx="143">
                  <c:v>2815000</c:v>
                </c:pt>
                <c:pt idx="144">
                  <c:v>2835000</c:v>
                </c:pt>
                <c:pt idx="145">
                  <c:v>2855000</c:v>
                </c:pt>
                <c:pt idx="146">
                  <c:v>2875000</c:v>
                </c:pt>
                <c:pt idx="147">
                  <c:v>2895000</c:v>
                </c:pt>
                <c:pt idx="148">
                  <c:v>2915000</c:v>
                </c:pt>
                <c:pt idx="149">
                  <c:v>2935000</c:v>
                </c:pt>
                <c:pt idx="150">
                  <c:v>2955000</c:v>
                </c:pt>
              </c:numCache>
            </c:numRef>
          </c:xVal>
          <c:yVal>
            <c:numRef>
              <c:f>AXR!$H$324:$H$474</c:f>
              <c:numCache>
                <c:formatCode>General</c:formatCode>
                <c:ptCount val="151"/>
                <c:pt idx="1">
                  <c:v>0.29946524064171126</c:v>
                </c:pt>
                <c:pt idx="2">
                  <c:v>0.30183346065699007</c:v>
                </c:pt>
                <c:pt idx="3">
                  <c:v>0.30305576776165011</c:v>
                </c:pt>
                <c:pt idx="4">
                  <c:v>0.30412528647822767</c:v>
                </c:pt>
                <c:pt idx="5">
                  <c:v>0.30542398777692892</c:v>
                </c:pt>
                <c:pt idx="6">
                  <c:v>0.30763941940412531</c:v>
                </c:pt>
                <c:pt idx="7">
                  <c:v>0.30886172650878541</c:v>
                </c:pt>
                <c:pt idx="8">
                  <c:v>0.31092436974789917</c:v>
                </c:pt>
                <c:pt idx="9">
                  <c:v>0.31229946524064145</c:v>
                </c:pt>
                <c:pt idx="10">
                  <c:v>0.3136745607333844</c:v>
                </c:pt>
                <c:pt idx="11">
                  <c:v>0.31573720397249794</c:v>
                </c:pt>
                <c:pt idx="12">
                  <c:v>0.31718869365928226</c:v>
                </c:pt>
                <c:pt idx="13">
                  <c:v>0.3180290297937356</c:v>
                </c:pt>
                <c:pt idx="14">
                  <c:v>0.31970970206264315</c:v>
                </c:pt>
                <c:pt idx="15">
                  <c:v>0.32047364400305556</c:v>
                </c:pt>
                <c:pt idx="16">
                  <c:v>0.3215431627196339</c:v>
                </c:pt>
                <c:pt idx="17">
                  <c:v>0.32307104660045827</c:v>
                </c:pt>
                <c:pt idx="18">
                  <c:v>0.32459893048128308</c:v>
                </c:pt>
                <c:pt idx="19">
                  <c:v>0.3255920550038196</c:v>
                </c:pt>
                <c:pt idx="20">
                  <c:v>0.32734912146676898</c:v>
                </c:pt>
                <c:pt idx="21">
                  <c:v>0.32849503437738736</c:v>
                </c:pt>
                <c:pt idx="22">
                  <c:v>0.32987012987012942</c:v>
                </c:pt>
                <c:pt idx="23">
                  <c:v>0.33132161955691419</c:v>
                </c:pt>
                <c:pt idx="24">
                  <c:v>0.33231474407944983</c:v>
                </c:pt>
                <c:pt idx="25">
                  <c:v>0.33430099312452199</c:v>
                </c:pt>
                <c:pt idx="26">
                  <c:v>0.33651642475171872</c:v>
                </c:pt>
                <c:pt idx="27">
                  <c:v>0.33689839572192515</c:v>
                </c:pt>
                <c:pt idx="28">
                  <c:v>0.33850267379679266</c:v>
                </c:pt>
                <c:pt idx="29">
                  <c:v>0.33964858670741016</c:v>
                </c:pt>
                <c:pt idx="30">
                  <c:v>0.3403361344537803</c:v>
                </c:pt>
                <c:pt idx="31">
                  <c:v>0.34110007639419493</c:v>
                </c:pt>
                <c:pt idx="32">
                  <c:v>0.34140565317035865</c:v>
                </c:pt>
                <c:pt idx="33">
                  <c:v>0.34453781512605097</c:v>
                </c:pt>
                <c:pt idx="34">
                  <c:v>0.34514896867838019</c:v>
                </c:pt>
                <c:pt idx="35">
                  <c:v>0.34606569900687489</c:v>
                </c:pt>
                <c:pt idx="36">
                  <c:v>0.34705882352941231</c:v>
                </c:pt>
                <c:pt idx="37">
                  <c:v>0.34766997708174152</c:v>
                </c:pt>
                <c:pt idx="38">
                  <c:v>0.34812834224598888</c:v>
                </c:pt>
                <c:pt idx="39">
                  <c:v>0.35148968678380399</c:v>
                </c:pt>
                <c:pt idx="40">
                  <c:v>0.35118411000764027</c:v>
                </c:pt>
                <c:pt idx="41">
                  <c:v>0.35233002291825777</c:v>
                </c:pt>
                <c:pt idx="42">
                  <c:v>0.35240641711230047</c:v>
                </c:pt>
                <c:pt idx="43">
                  <c:v>0.35401069518716533</c:v>
                </c:pt>
                <c:pt idx="44">
                  <c:v>0.35446906035141268</c:v>
                </c:pt>
                <c:pt idx="45">
                  <c:v>0.35630252100840387</c:v>
                </c:pt>
                <c:pt idx="46">
                  <c:v>0.35645530939648573</c:v>
                </c:pt>
                <c:pt idx="47">
                  <c:v>0.35729564553093951</c:v>
                </c:pt>
                <c:pt idx="48">
                  <c:v>0.35836516424751785</c:v>
                </c:pt>
                <c:pt idx="49">
                  <c:v>0.35867074102368157</c:v>
                </c:pt>
                <c:pt idx="50">
                  <c:v>0.35966386554621899</c:v>
                </c:pt>
                <c:pt idx="51">
                  <c:v>0.36096256684491834</c:v>
                </c:pt>
                <c:pt idx="52">
                  <c:v>0.36088617265087919</c:v>
                </c:pt>
                <c:pt idx="53">
                  <c:v>0.36157372039724933</c:v>
                </c:pt>
                <c:pt idx="54">
                  <c:v>0.36249045072574759</c:v>
                </c:pt>
                <c:pt idx="55">
                  <c:v>0.36317799847211418</c:v>
                </c:pt>
                <c:pt idx="56">
                  <c:v>0.3642475171886943</c:v>
                </c:pt>
                <c:pt idx="57">
                  <c:v>0.36455309396485802</c:v>
                </c:pt>
                <c:pt idx="58">
                  <c:v>0.36478227654698259</c:v>
                </c:pt>
                <c:pt idx="59">
                  <c:v>0.36524064171123172</c:v>
                </c:pt>
                <c:pt idx="60">
                  <c:v>0.36577540106951645</c:v>
                </c:pt>
                <c:pt idx="61">
                  <c:v>0.3673032849503457</c:v>
                </c:pt>
                <c:pt idx="62">
                  <c:v>0.36692131398013572</c:v>
                </c:pt>
                <c:pt idx="63">
                  <c:v>0.36783804430863398</c:v>
                </c:pt>
                <c:pt idx="64">
                  <c:v>0.36760886172650942</c:v>
                </c:pt>
                <c:pt idx="65">
                  <c:v>0.36753246753246671</c:v>
                </c:pt>
                <c:pt idx="66">
                  <c:v>0.36860198624904328</c:v>
                </c:pt>
                <c:pt idx="67">
                  <c:v>0.36906035141329241</c:v>
                </c:pt>
                <c:pt idx="68">
                  <c:v>0.36913674560733511</c:v>
                </c:pt>
                <c:pt idx="69">
                  <c:v>0.36944232238349883</c:v>
                </c:pt>
                <c:pt idx="70">
                  <c:v>0.36860198624904328</c:v>
                </c:pt>
                <c:pt idx="71">
                  <c:v>0.36990068754774796</c:v>
                </c:pt>
                <c:pt idx="72">
                  <c:v>0.36944232238349883</c:v>
                </c:pt>
                <c:pt idx="73">
                  <c:v>0.37058823529411811</c:v>
                </c:pt>
                <c:pt idx="74">
                  <c:v>0.36959511077158069</c:v>
                </c:pt>
                <c:pt idx="75">
                  <c:v>0.37005347593582982</c:v>
                </c:pt>
                <c:pt idx="76">
                  <c:v>0.3696715049656234</c:v>
                </c:pt>
                <c:pt idx="77">
                  <c:v>0.36997708174178712</c:v>
                </c:pt>
                <c:pt idx="78">
                  <c:v>0.36974789915966255</c:v>
                </c:pt>
                <c:pt idx="79">
                  <c:v>0.37005347593582982</c:v>
                </c:pt>
                <c:pt idx="80">
                  <c:v>0.36921313980137427</c:v>
                </c:pt>
                <c:pt idx="81">
                  <c:v>0.36959511077158069</c:v>
                </c:pt>
                <c:pt idx="82">
                  <c:v>0.36921313980137782</c:v>
                </c:pt>
                <c:pt idx="83">
                  <c:v>0.36936592818945613</c:v>
                </c:pt>
                <c:pt idx="84">
                  <c:v>0.3689839572192497</c:v>
                </c:pt>
                <c:pt idx="85">
                  <c:v>0.36898395721925326</c:v>
                </c:pt>
                <c:pt idx="86">
                  <c:v>0.36829640947287956</c:v>
                </c:pt>
                <c:pt idx="87">
                  <c:v>0.36806722689075499</c:v>
                </c:pt>
                <c:pt idx="88">
                  <c:v>0.36737967914438485</c:v>
                </c:pt>
                <c:pt idx="89">
                  <c:v>0.36776165011459128</c:v>
                </c:pt>
                <c:pt idx="90">
                  <c:v>0.36676852559205741</c:v>
                </c:pt>
                <c:pt idx="91">
                  <c:v>0.366615737203972</c:v>
                </c:pt>
                <c:pt idx="92">
                  <c:v>0.36554621848739544</c:v>
                </c:pt>
                <c:pt idx="93">
                  <c:v>0.36554621848739544</c:v>
                </c:pt>
                <c:pt idx="94">
                  <c:v>0.36470588235293988</c:v>
                </c:pt>
                <c:pt idx="95">
                  <c:v>0.36554621848739544</c:v>
                </c:pt>
                <c:pt idx="96">
                  <c:v>0.36386554621848433</c:v>
                </c:pt>
                <c:pt idx="97">
                  <c:v>0.36348357524828145</c:v>
                </c:pt>
                <c:pt idx="98">
                  <c:v>0.36218487394958032</c:v>
                </c:pt>
                <c:pt idx="99">
                  <c:v>0.36233766233766573</c:v>
                </c:pt>
                <c:pt idx="100">
                  <c:v>0.36126814362108206</c:v>
                </c:pt>
                <c:pt idx="101">
                  <c:v>0.36126814362108917</c:v>
                </c:pt>
                <c:pt idx="102">
                  <c:v>0.35996944232238093</c:v>
                </c:pt>
                <c:pt idx="103">
                  <c:v>0.35882352941176521</c:v>
                </c:pt>
                <c:pt idx="104">
                  <c:v>0.35828877005347692</c:v>
                </c:pt>
                <c:pt idx="105">
                  <c:v>0.35760122230710323</c:v>
                </c:pt>
                <c:pt idx="106">
                  <c:v>0.35668449197861207</c:v>
                </c:pt>
                <c:pt idx="107">
                  <c:v>0.3563025210084021</c:v>
                </c:pt>
                <c:pt idx="108">
                  <c:v>0.35416348357524896</c:v>
                </c:pt>
                <c:pt idx="109">
                  <c:v>0.35401069518716355</c:v>
                </c:pt>
                <c:pt idx="110">
                  <c:v>0.35217723453017413</c:v>
                </c:pt>
                <c:pt idx="111">
                  <c:v>0.35332314744079696</c:v>
                </c:pt>
                <c:pt idx="112">
                  <c:v>0.35126050420167587</c:v>
                </c:pt>
                <c:pt idx="113">
                  <c:v>0.34965622612681813</c:v>
                </c:pt>
                <c:pt idx="114">
                  <c:v>0.34873949579831987</c:v>
                </c:pt>
                <c:pt idx="115">
                  <c:v>0.3478227654698216</c:v>
                </c:pt>
                <c:pt idx="116">
                  <c:v>0.34598930481283929</c:v>
                </c:pt>
                <c:pt idx="117">
                  <c:v>0.34667685255919878</c:v>
                </c:pt>
                <c:pt idx="118">
                  <c:v>0.3444614209320136</c:v>
                </c:pt>
                <c:pt idx="119">
                  <c:v>0.34316271963330536</c:v>
                </c:pt>
                <c:pt idx="120">
                  <c:v>0.34216959511077505</c:v>
                </c:pt>
                <c:pt idx="121">
                  <c:v>0.34094728800611307</c:v>
                </c:pt>
                <c:pt idx="122">
                  <c:v>0.33972498090145109</c:v>
                </c:pt>
                <c:pt idx="123">
                  <c:v>0.33903743315507739</c:v>
                </c:pt>
                <c:pt idx="124">
                  <c:v>0.33689839572192426</c:v>
                </c:pt>
                <c:pt idx="125">
                  <c:v>0.33529411764705941</c:v>
                </c:pt>
                <c:pt idx="126">
                  <c:v>0.33422459893048284</c:v>
                </c:pt>
                <c:pt idx="127">
                  <c:v>0.33292589763178171</c:v>
                </c:pt>
                <c:pt idx="128">
                  <c:v>0.33269671504965004</c:v>
                </c:pt>
                <c:pt idx="129">
                  <c:v>0.33170359052711973</c:v>
                </c:pt>
                <c:pt idx="130">
                  <c:v>0.32994652406417657</c:v>
                </c:pt>
                <c:pt idx="131">
                  <c:v>0.32956455309395949</c:v>
                </c:pt>
                <c:pt idx="132">
                  <c:v>0.32704354469060348</c:v>
                </c:pt>
                <c:pt idx="133">
                  <c:v>0.32635599694423689</c:v>
                </c:pt>
                <c:pt idx="134">
                  <c:v>0.32559205500381694</c:v>
                </c:pt>
                <c:pt idx="135">
                  <c:v>0.32383498854087378</c:v>
                </c:pt>
                <c:pt idx="136">
                  <c:v>0.32200152788387726</c:v>
                </c:pt>
                <c:pt idx="137">
                  <c:v>0.32032085561497325</c:v>
                </c:pt>
                <c:pt idx="138">
                  <c:v>0.31879297173414756</c:v>
                </c:pt>
                <c:pt idx="139">
                  <c:v>0.31718869365928271</c:v>
                </c:pt>
                <c:pt idx="140">
                  <c:v>0.31543162719633244</c:v>
                </c:pt>
                <c:pt idx="141">
                  <c:v>0.31413292589763131</c:v>
                </c:pt>
                <c:pt idx="142">
                  <c:v>0.31260504201681272</c:v>
                </c:pt>
                <c:pt idx="143">
                  <c:v>0.31122994652405822</c:v>
                </c:pt>
                <c:pt idx="144">
                  <c:v>0.31008403361344961</c:v>
                </c:pt>
                <c:pt idx="145">
                  <c:v>0.30893812070282678</c:v>
                </c:pt>
                <c:pt idx="146">
                  <c:v>0.30748663101604023</c:v>
                </c:pt>
                <c:pt idx="147">
                  <c:v>0.30611153552329995</c:v>
                </c:pt>
                <c:pt idx="148">
                  <c:v>0.30488922841863797</c:v>
                </c:pt>
                <c:pt idx="149">
                  <c:v>0.30275019098549194</c:v>
                </c:pt>
                <c:pt idx="150">
                  <c:v>0.30137509549273744</c:v>
                </c:pt>
              </c:numCache>
            </c:numRef>
          </c:yVal>
          <c:smooth val="0"/>
        </c:ser>
        <c:dLbls>
          <c:showLegendKey val="0"/>
          <c:showVal val="0"/>
          <c:showCatName val="0"/>
          <c:showSerName val="0"/>
          <c:showPercent val="0"/>
          <c:showBubbleSize val="0"/>
        </c:dLbls>
        <c:axId val="120900992"/>
        <c:axId val="120901568"/>
      </c:scatterChart>
      <c:valAx>
        <c:axId val="120900992"/>
        <c:scaling>
          <c:orientation val="minMax"/>
        </c:scaling>
        <c:delete val="0"/>
        <c:axPos val="b"/>
        <c:title>
          <c:tx>
            <c:rich>
              <a:bodyPr/>
              <a:lstStyle/>
              <a:p>
                <a:pPr>
                  <a:defRPr/>
                </a:pPr>
                <a:r>
                  <a:rPr lang="en-US"/>
                  <a:t>Indexer</a:t>
                </a:r>
              </a:p>
            </c:rich>
          </c:tx>
          <c:overlay val="0"/>
        </c:title>
        <c:numFmt formatCode="General" sourceLinked="1"/>
        <c:majorTickMark val="out"/>
        <c:minorTickMark val="none"/>
        <c:tickLblPos val="nextTo"/>
        <c:crossAx val="120901568"/>
        <c:crosses val="autoZero"/>
        <c:crossBetween val="midCat"/>
      </c:valAx>
      <c:valAx>
        <c:axId val="120901568"/>
        <c:scaling>
          <c:orientation val="minMax"/>
        </c:scaling>
        <c:delete val="0"/>
        <c:axPos val="l"/>
        <c:majorGridlines/>
        <c:minorGridlines/>
        <c:title>
          <c:tx>
            <c:rich>
              <a:bodyPr/>
              <a:lstStyle/>
              <a:p>
                <a:pPr>
                  <a:defRPr/>
                </a:pPr>
                <a:r>
                  <a:rPr lang="el-GR"/>
                  <a:t>Δ</a:t>
                </a:r>
                <a:r>
                  <a:rPr lang="es-ES"/>
                  <a:t>Angle</a:t>
                </a:r>
                <a:endParaRPr lang="en-US"/>
              </a:p>
            </c:rich>
          </c:tx>
          <c:overlay val="0"/>
        </c:title>
        <c:numFmt formatCode="General" sourceLinked="1"/>
        <c:majorTickMark val="out"/>
        <c:minorTickMark val="none"/>
        <c:tickLblPos val="nextTo"/>
        <c:crossAx val="120900992"/>
        <c:crosses val="autoZero"/>
        <c:crossBetween val="midCat"/>
      </c:valAx>
    </c:plotArea>
    <c:legend>
      <c:legendPos val="r"/>
      <c:overlay val="0"/>
    </c:legend>
    <c:plotVisOnly val="1"/>
    <c:dispBlanksAs val="gap"/>
    <c:showDLblsOverMax val="0"/>
  </c:chart>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title>
      <c:tx>
        <c:rich>
          <a:bodyPr/>
          <a:lstStyle/>
          <a:p>
            <a:pPr>
              <a:defRPr/>
            </a:pPr>
            <a:r>
              <a:rPr lang="en-US"/>
              <a:t>Accumulated Error (angle)</a:t>
            </a:r>
          </a:p>
        </c:rich>
      </c:tx>
      <c:overlay val="0"/>
    </c:title>
    <c:autoTitleDeleted val="0"/>
    <c:plotArea>
      <c:layout/>
      <c:scatterChart>
        <c:scatterStyle val="lineMarker"/>
        <c:varyColors val="0"/>
        <c:ser>
          <c:idx val="0"/>
          <c:order val="0"/>
          <c:marker>
            <c:symbol val="none"/>
          </c:marker>
          <c:xVal>
            <c:numRef>
              <c:f>AXR!$B$326:$B$474</c:f>
              <c:numCache>
                <c:formatCode>General</c:formatCode>
                <c:ptCount val="149"/>
                <c:pt idx="0">
                  <c:v>-5000</c:v>
                </c:pt>
                <c:pt idx="1">
                  <c:v>15000</c:v>
                </c:pt>
                <c:pt idx="2">
                  <c:v>35000</c:v>
                </c:pt>
                <c:pt idx="3">
                  <c:v>55000</c:v>
                </c:pt>
                <c:pt idx="4">
                  <c:v>75000</c:v>
                </c:pt>
                <c:pt idx="5">
                  <c:v>95000</c:v>
                </c:pt>
                <c:pt idx="6">
                  <c:v>115000</c:v>
                </c:pt>
                <c:pt idx="7">
                  <c:v>135000</c:v>
                </c:pt>
                <c:pt idx="8">
                  <c:v>155000</c:v>
                </c:pt>
                <c:pt idx="9">
                  <c:v>175000</c:v>
                </c:pt>
                <c:pt idx="10">
                  <c:v>195000</c:v>
                </c:pt>
                <c:pt idx="11">
                  <c:v>215000</c:v>
                </c:pt>
                <c:pt idx="12">
                  <c:v>235000</c:v>
                </c:pt>
                <c:pt idx="13">
                  <c:v>255000</c:v>
                </c:pt>
                <c:pt idx="14">
                  <c:v>275000</c:v>
                </c:pt>
                <c:pt idx="15">
                  <c:v>295000</c:v>
                </c:pt>
                <c:pt idx="16">
                  <c:v>315000</c:v>
                </c:pt>
                <c:pt idx="17">
                  <c:v>335000</c:v>
                </c:pt>
                <c:pt idx="18">
                  <c:v>355000</c:v>
                </c:pt>
                <c:pt idx="19">
                  <c:v>375000</c:v>
                </c:pt>
                <c:pt idx="20">
                  <c:v>395000</c:v>
                </c:pt>
                <c:pt idx="21">
                  <c:v>415000</c:v>
                </c:pt>
                <c:pt idx="22">
                  <c:v>435000</c:v>
                </c:pt>
                <c:pt idx="23">
                  <c:v>455000</c:v>
                </c:pt>
                <c:pt idx="24">
                  <c:v>475000</c:v>
                </c:pt>
                <c:pt idx="25">
                  <c:v>495000</c:v>
                </c:pt>
                <c:pt idx="26">
                  <c:v>515000</c:v>
                </c:pt>
                <c:pt idx="27">
                  <c:v>535000</c:v>
                </c:pt>
                <c:pt idx="28">
                  <c:v>555000</c:v>
                </c:pt>
                <c:pt idx="29">
                  <c:v>575000</c:v>
                </c:pt>
                <c:pt idx="30">
                  <c:v>595000</c:v>
                </c:pt>
                <c:pt idx="31">
                  <c:v>615000</c:v>
                </c:pt>
                <c:pt idx="32">
                  <c:v>635000</c:v>
                </c:pt>
                <c:pt idx="33">
                  <c:v>655000</c:v>
                </c:pt>
                <c:pt idx="34">
                  <c:v>675000</c:v>
                </c:pt>
                <c:pt idx="35">
                  <c:v>695000</c:v>
                </c:pt>
                <c:pt idx="36">
                  <c:v>715000</c:v>
                </c:pt>
                <c:pt idx="37">
                  <c:v>735000</c:v>
                </c:pt>
                <c:pt idx="38">
                  <c:v>755000</c:v>
                </c:pt>
                <c:pt idx="39">
                  <c:v>775000</c:v>
                </c:pt>
                <c:pt idx="40">
                  <c:v>795000</c:v>
                </c:pt>
                <c:pt idx="41">
                  <c:v>815000</c:v>
                </c:pt>
                <c:pt idx="42">
                  <c:v>835000</c:v>
                </c:pt>
                <c:pt idx="43">
                  <c:v>855000</c:v>
                </c:pt>
                <c:pt idx="44">
                  <c:v>875000</c:v>
                </c:pt>
                <c:pt idx="45">
                  <c:v>895000</c:v>
                </c:pt>
                <c:pt idx="46">
                  <c:v>915000</c:v>
                </c:pt>
                <c:pt idx="47">
                  <c:v>935000</c:v>
                </c:pt>
                <c:pt idx="48">
                  <c:v>955000</c:v>
                </c:pt>
                <c:pt idx="49">
                  <c:v>975000</c:v>
                </c:pt>
                <c:pt idx="50">
                  <c:v>995000</c:v>
                </c:pt>
                <c:pt idx="51">
                  <c:v>1015000</c:v>
                </c:pt>
                <c:pt idx="52">
                  <c:v>1035000</c:v>
                </c:pt>
                <c:pt idx="53">
                  <c:v>1055000</c:v>
                </c:pt>
                <c:pt idx="54">
                  <c:v>1075000</c:v>
                </c:pt>
                <c:pt idx="55">
                  <c:v>1095000</c:v>
                </c:pt>
                <c:pt idx="56">
                  <c:v>1115000</c:v>
                </c:pt>
                <c:pt idx="57">
                  <c:v>1135000</c:v>
                </c:pt>
                <c:pt idx="58">
                  <c:v>1155000</c:v>
                </c:pt>
                <c:pt idx="59">
                  <c:v>1175000</c:v>
                </c:pt>
                <c:pt idx="60">
                  <c:v>1195000</c:v>
                </c:pt>
                <c:pt idx="61">
                  <c:v>1215000</c:v>
                </c:pt>
                <c:pt idx="62">
                  <c:v>1235000</c:v>
                </c:pt>
                <c:pt idx="63">
                  <c:v>1255000</c:v>
                </c:pt>
                <c:pt idx="64">
                  <c:v>1275000</c:v>
                </c:pt>
                <c:pt idx="65">
                  <c:v>1295000</c:v>
                </c:pt>
                <c:pt idx="66">
                  <c:v>1315000</c:v>
                </c:pt>
                <c:pt idx="67">
                  <c:v>1335000</c:v>
                </c:pt>
                <c:pt idx="68">
                  <c:v>1355000</c:v>
                </c:pt>
                <c:pt idx="69">
                  <c:v>1375000</c:v>
                </c:pt>
                <c:pt idx="70">
                  <c:v>1395000</c:v>
                </c:pt>
                <c:pt idx="71">
                  <c:v>1415000</c:v>
                </c:pt>
                <c:pt idx="72">
                  <c:v>1435000</c:v>
                </c:pt>
                <c:pt idx="73">
                  <c:v>1455000</c:v>
                </c:pt>
                <c:pt idx="74">
                  <c:v>1475000</c:v>
                </c:pt>
                <c:pt idx="75">
                  <c:v>1495000</c:v>
                </c:pt>
                <c:pt idx="76">
                  <c:v>1515000</c:v>
                </c:pt>
                <c:pt idx="77">
                  <c:v>1535000</c:v>
                </c:pt>
                <c:pt idx="78">
                  <c:v>1555000</c:v>
                </c:pt>
                <c:pt idx="79">
                  <c:v>1575000</c:v>
                </c:pt>
                <c:pt idx="80">
                  <c:v>1595000</c:v>
                </c:pt>
                <c:pt idx="81">
                  <c:v>1615000</c:v>
                </c:pt>
                <c:pt idx="82">
                  <c:v>1635000</c:v>
                </c:pt>
                <c:pt idx="83">
                  <c:v>1655000</c:v>
                </c:pt>
                <c:pt idx="84">
                  <c:v>1675000</c:v>
                </c:pt>
                <c:pt idx="85">
                  <c:v>1695000</c:v>
                </c:pt>
                <c:pt idx="86">
                  <c:v>1715000</c:v>
                </c:pt>
                <c:pt idx="87">
                  <c:v>1735000</c:v>
                </c:pt>
                <c:pt idx="88">
                  <c:v>1755000</c:v>
                </c:pt>
                <c:pt idx="89">
                  <c:v>1775000</c:v>
                </c:pt>
                <c:pt idx="90">
                  <c:v>1795000</c:v>
                </c:pt>
                <c:pt idx="91">
                  <c:v>1815000</c:v>
                </c:pt>
                <c:pt idx="92">
                  <c:v>1835000</c:v>
                </c:pt>
                <c:pt idx="93">
                  <c:v>1855000</c:v>
                </c:pt>
                <c:pt idx="94">
                  <c:v>1875000</c:v>
                </c:pt>
                <c:pt idx="95">
                  <c:v>1895000</c:v>
                </c:pt>
                <c:pt idx="96">
                  <c:v>1915000</c:v>
                </c:pt>
                <c:pt idx="97">
                  <c:v>1935000</c:v>
                </c:pt>
                <c:pt idx="98">
                  <c:v>1955000</c:v>
                </c:pt>
                <c:pt idx="99">
                  <c:v>1975000</c:v>
                </c:pt>
                <c:pt idx="100">
                  <c:v>1995000</c:v>
                </c:pt>
                <c:pt idx="101">
                  <c:v>2015000</c:v>
                </c:pt>
                <c:pt idx="102">
                  <c:v>2035000</c:v>
                </c:pt>
                <c:pt idx="103">
                  <c:v>2055000</c:v>
                </c:pt>
                <c:pt idx="104">
                  <c:v>2075000</c:v>
                </c:pt>
                <c:pt idx="105">
                  <c:v>2095000</c:v>
                </c:pt>
                <c:pt idx="106">
                  <c:v>2115000</c:v>
                </c:pt>
                <c:pt idx="107">
                  <c:v>2135000</c:v>
                </c:pt>
                <c:pt idx="108">
                  <c:v>2155000</c:v>
                </c:pt>
                <c:pt idx="109">
                  <c:v>2175000</c:v>
                </c:pt>
                <c:pt idx="110">
                  <c:v>2195000</c:v>
                </c:pt>
                <c:pt idx="111">
                  <c:v>2215000</c:v>
                </c:pt>
                <c:pt idx="112">
                  <c:v>2235000</c:v>
                </c:pt>
                <c:pt idx="113">
                  <c:v>2255000</c:v>
                </c:pt>
                <c:pt idx="114">
                  <c:v>2275000</c:v>
                </c:pt>
                <c:pt idx="115">
                  <c:v>2295000</c:v>
                </c:pt>
                <c:pt idx="116">
                  <c:v>2315000</c:v>
                </c:pt>
                <c:pt idx="117">
                  <c:v>2335000</c:v>
                </c:pt>
                <c:pt idx="118">
                  <c:v>2355000</c:v>
                </c:pt>
                <c:pt idx="119">
                  <c:v>2375000</c:v>
                </c:pt>
                <c:pt idx="120">
                  <c:v>2395000</c:v>
                </c:pt>
                <c:pt idx="121">
                  <c:v>2415000</c:v>
                </c:pt>
                <c:pt idx="122">
                  <c:v>2435000</c:v>
                </c:pt>
                <c:pt idx="123">
                  <c:v>2455000</c:v>
                </c:pt>
                <c:pt idx="124">
                  <c:v>2475000</c:v>
                </c:pt>
                <c:pt idx="125">
                  <c:v>2495000</c:v>
                </c:pt>
                <c:pt idx="126">
                  <c:v>2515000</c:v>
                </c:pt>
                <c:pt idx="127">
                  <c:v>2535000</c:v>
                </c:pt>
                <c:pt idx="128">
                  <c:v>2555000</c:v>
                </c:pt>
                <c:pt idx="129">
                  <c:v>2575000</c:v>
                </c:pt>
                <c:pt idx="130">
                  <c:v>2595000</c:v>
                </c:pt>
                <c:pt idx="131">
                  <c:v>2615000</c:v>
                </c:pt>
                <c:pt idx="132">
                  <c:v>2635000</c:v>
                </c:pt>
                <c:pt idx="133">
                  <c:v>2655000</c:v>
                </c:pt>
                <c:pt idx="134">
                  <c:v>2675000</c:v>
                </c:pt>
                <c:pt idx="135">
                  <c:v>2695000</c:v>
                </c:pt>
                <c:pt idx="136">
                  <c:v>2715000</c:v>
                </c:pt>
                <c:pt idx="137">
                  <c:v>2735000</c:v>
                </c:pt>
                <c:pt idx="138">
                  <c:v>2755000</c:v>
                </c:pt>
                <c:pt idx="139">
                  <c:v>2775000</c:v>
                </c:pt>
                <c:pt idx="140">
                  <c:v>2795000</c:v>
                </c:pt>
                <c:pt idx="141">
                  <c:v>2815000</c:v>
                </c:pt>
                <c:pt idx="142">
                  <c:v>2835000</c:v>
                </c:pt>
                <c:pt idx="143">
                  <c:v>2855000</c:v>
                </c:pt>
                <c:pt idx="144">
                  <c:v>2875000</c:v>
                </c:pt>
                <c:pt idx="145">
                  <c:v>2895000</c:v>
                </c:pt>
                <c:pt idx="146">
                  <c:v>2915000</c:v>
                </c:pt>
                <c:pt idx="147">
                  <c:v>2935000</c:v>
                </c:pt>
                <c:pt idx="148">
                  <c:v>2955000</c:v>
                </c:pt>
              </c:numCache>
            </c:numRef>
          </c:xVal>
          <c:yVal>
            <c:numRef>
              <c:f>AXR!$J$326:$J$474</c:f>
              <c:numCache>
                <c:formatCode>General</c:formatCode>
                <c:ptCount val="149"/>
                <c:pt idx="0">
                  <c:v>-8.7951107715813492E-2</c:v>
                </c:pt>
                <c:pt idx="1">
                  <c:v>-8.4360580595874646E-2</c:v>
                </c:pt>
                <c:pt idx="2">
                  <c:v>-8.2068754774637043E-2</c:v>
                </c:pt>
                <c:pt idx="3">
                  <c:v>-7.9700534759358233E-2</c:v>
                </c:pt>
                <c:pt idx="4">
                  <c:v>-7.6186401833460593E-2</c:v>
                </c:pt>
                <c:pt idx="5">
                  <c:v>-7.2748663101604105E-2</c:v>
                </c:pt>
                <c:pt idx="6">
                  <c:v>-6.9463712757830254E-2</c:v>
                </c:pt>
                <c:pt idx="7">
                  <c:v>-6.602597402597421E-2</c:v>
                </c:pt>
                <c:pt idx="8">
                  <c:v>-6.3275783040488975E-2</c:v>
                </c:pt>
                <c:pt idx="9">
                  <c:v>-5.9838044308632488E-2</c:v>
                </c:pt>
                <c:pt idx="10">
                  <c:v>-5.6323911382734626E-2</c:v>
                </c:pt>
                <c:pt idx="11">
                  <c:v>-5.4032085561496968E-2</c:v>
                </c:pt>
                <c:pt idx="12">
                  <c:v>-5.1511077158136076E-2</c:v>
                </c:pt>
                <c:pt idx="13">
                  <c:v>-4.9066462948816114E-2</c:v>
                </c:pt>
                <c:pt idx="14">
                  <c:v>-4.7233002291825366E-2</c:v>
                </c:pt>
                <c:pt idx="15">
                  <c:v>-4.4635599694422656E-2</c:v>
                </c:pt>
                <c:pt idx="16">
                  <c:v>-4.1579831932773481E-2</c:v>
                </c:pt>
                <c:pt idx="17">
                  <c:v>-3.9058823529412146E-2</c:v>
                </c:pt>
                <c:pt idx="18">
                  <c:v>-3.6308632543926245E-2</c:v>
                </c:pt>
                <c:pt idx="19">
                  <c:v>-3.3405653170358485E-2</c:v>
                </c:pt>
                <c:pt idx="20">
                  <c:v>-3.0884644766998037E-2</c:v>
                </c:pt>
                <c:pt idx="21">
                  <c:v>-2.8058059587471207E-2</c:v>
                </c:pt>
                <c:pt idx="22">
                  <c:v>-2.5613445378150801E-2</c:v>
                </c:pt>
                <c:pt idx="23">
                  <c:v>-2.2634071810542999E-2</c:v>
                </c:pt>
                <c:pt idx="24">
                  <c:v>-1.8432391138274107E-2</c:v>
                </c:pt>
                <c:pt idx="25">
                  <c:v>-1.5834988540870953E-2</c:v>
                </c:pt>
                <c:pt idx="26">
                  <c:v>-1.3848739495797013E-2</c:v>
                </c:pt>
                <c:pt idx="27">
                  <c:v>-1.1098548510312001E-2</c:v>
                </c:pt>
                <c:pt idx="28">
                  <c:v>-9.2650878533243608E-3</c:v>
                </c:pt>
                <c:pt idx="29">
                  <c:v>-7.8135981665395926E-3</c:v>
                </c:pt>
                <c:pt idx="30">
                  <c:v>-6.7440794499612489E-3</c:v>
                </c:pt>
                <c:pt idx="31">
                  <c:v>-3.3063407181052051E-3</c:v>
                </c:pt>
                <c:pt idx="32">
                  <c:v>4.3697478991633343E-4</c:v>
                </c:pt>
                <c:pt idx="33">
                  <c:v>1.9648586707402549E-3</c:v>
                </c:pt>
                <c:pt idx="34">
                  <c:v>3.8747135217723772E-3</c:v>
                </c:pt>
                <c:pt idx="35">
                  <c:v>5.4789915966390046E-3</c:v>
                </c:pt>
                <c:pt idx="36">
                  <c:v>6.548510313215572E-3</c:v>
                </c:pt>
                <c:pt idx="37">
                  <c:v>1.036822001527804E-2</c:v>
                </c:pt>
                <c:pt idx="38">
                  <c:v>1.3423987776929436E-2</c:v>
                </c:pt>
                <c:pt idx="39">
                  <c:v>1.4264323911383214E-2</c:v>
                </c:pt>
                <c:pt idx="40">
                  <c:v>1.5486631016043417E-2</c:v>
                </c:pt>
                <c:pt idx="41">
                  <c:v>1.7167303284950974E-2</c:v>
                </c:pt>
                <c:pt idx="42">
                  <c:v>1.922994652406318E-2</c:v>
                </c:pt>
                <c:pt idx="43">
                  <c:v>2.1521772345301726E-2</c:v>
                </c:pt>
                <c:pt idx="44">
                  <c:v>2.3508021390374778E-2</c:v>
                </c:pt>
                <c:pt idx="45">
                  <c:v>2.4501145912910416E-2</c:v>
                </c:pt>
                <c:pt idx="46">
                  <c:v>2.6411000763942538E-2</c:v>
                </c:pt>
                <c:pt idx="47">
                  <c:v>2.77860962566846E-2</c:v>
                </c:pt>
                <c:pt idx="48">
                  <c:v>2.9084797555385733E-2</c:v>
                </c:pt>
                <c:pt idx="49">
                  <c:v>3.1376623376622503E-2</c:v>
                </c:pt>
                <c:pt idx="50">
                  <c:v>3.2598930481282706E-2</c:v>
                </c:pt>
                <c:pt idx="51">
                  <c:v>3.3210084033613696E-2</c:v>
                </c:pt>
                <c:pt idx="52">
                  <c:v>3.48143621084821E-2</c:v>
                </c:pt>
                <c:pt idx="53">
                  <c:v>3.6418640183346951E-2</c:v>
                </c:pt>
                <c:pt idx="54">
                  <c:v>3.8175706646293661E-2</c:v>
                </c:pt>
                <c:pt idx="55">
                  <c:v>3.95508021390375E-2</c:v>
                </c:pt>
                <c:pt idx="56">
                  <c:v>4.0085561497325783E-2</c:v>
                </c:pt>
                <c:pt idx="57">
                  <c:v>4.0773109243699479E-2</c:v>
                </c:pt>
                <c:pt idx="58">
                  <c:v>4.176623376623334E-2</c:v>
                </c:pt>
                <c:pt idx="59">
                  <c:v>4.3828877005347322E-2</c:v>
                </c:pt>
                <c:pt idx="60">
                  <c:v>4.4974789915966595E-2</c:v>
                </c:pt>
                <c:pt idx="61">
                  <c:v>4.5509549274254879E-2</c:v>
                </c:pt>
                <c:pt idx="62">
                  <c:v>4.6197097020628575E-2</c:v>
                </c:pt>
                <c:pt idx="63">
                  <c:v>4.5891520244461304E-2</c:v>
                </c:pt>
                <c:pt idx="64">
                  <c:v>4.6884644766995165E-2</c:v>
                </c:pt>
                <c:pt idx="65">
                  <c:v>4.8412528647820863E-2</c:v>
                </c:pt>
                <c:pt idx="66">
                  <c:v>4.8947288006112699E-2</c:v>
                </c:pt>
                <c:pt idx="67">
                  <c:v>4.9329258976319124E-2</c:v>
                </c:pt>
                <c:pt idx="68">
                  <c:v>4.8794499618027287E-2</c:v>
                </c:pt>
                <c:pt idx="69">
                  <c:v>4.9252864782276418E-2</c:v>
                </c:pt>
                <c:pt idx="70">
                  <c:v>5.0093200916731973E-2</c:v>
                </c:pt>
                <c:pt idx="71">
                  <c:v>5.0780748663102115E-2</c:v>
                </c:pt>
                <c:pt idx="72">
                  <c:v>5.0933537051183975E-2</c:v>
                </c:pt>
                <c:pt idx="73">
                  <c:v>5.0398777692895691E-2</c:v>
                </c:pt>
                <c:pt idx="74">
                  <c:v>5.0475171886938397E-2</c:v>
                </c:pt>
                <c:pt idx="75">
                  <c:v>5.0398777692895691E-2</c:v>
                </c:pt>
                <c:pt idx="76">
                  <c:v>5.0475171886934844E-2</c:v>
                </c:pt>
                <c:pt idx="77">
                  <c:v>5.055156608097755E-2</c:v>
                </c:pt>
                <c:pt idx="78">
                  <c:v>5.0016806722689267E-2</c:v>
                </c:pt>
                <c:pt idx="79">
                  <c:v>4.9558441558440136E-2</c:v>
                </c:pt>
                <c:pt idx="80">
                  <c:v>4.9558441558443689E-2</c:v>
                </c:pt>
                <c:pt idx="81">
                  <c:v>4.9329258976319124E-2</c:v>
                </c:pt>
                <c:pt idx="82">
                  <c:v>4.9100076394191006E-2</c:v>
                </c:pt>
                <c:pt idx="83">
                  <c:v>4.8718105423988134E-2</c:v>
                </c:pt>
                <c:pt idx="84">
                  <c:v>4.8030557677617991E-2</c:v>
                </c:pt>
                <c:pt idx="85">
                  <c:v>4.711382734911973E-2</c:v>
                </c:pt>
                <c:pt idx="86">
                  <c:v>4.6197097020625022E-2</c:v>
                </c:pt>
                <c:pt idx="87">
                  <c:v>4.5891520244461304E-2</c:v>
                </c:pt>
                <c:pt idx="88">
                  <c:v>4.5280366692133867E-2</c:v>
                </c:pt>
                <c:pt idx="89">
                  <c:v>4.4134453781514593E-2</c:v>
                </c:pt>
                <c:pt idx="90">
                  <c:v>4.2912146676852614E-2</c:v>
                </c:pt>
                <c:pt idx="91">
                  <c:v>4.1842627960276046E-2</c:v>
                </c:pt>
                <c:pt idx="92">
                  <c:v>4.1002291825820492E-2</c:v>
                </c:pt>
                <c:pt idx="93">
                  <c:v>4.1002291825820492E-2</c:v>
                </c:pt>
                <c:pt idx="94">
                  <c:v>4.0161955691364937E-2</c:v>
                </c:pt>
                <c:pt idx="95">
                  <c:v>3.8099312452250955E-2</c:v>
                </c:pt>
                <c:pt idx="96">
                  <c:v>3.6418640183346951E-2</c:v>
                </c:pt>
                <c:pt idx="97">
                  <c:v>3.527272727273123E-2</c:v>
                </c:pt>
                <c:pt idx="98">
                  <c:v>3.4355996944232969E-2</c:v>
                </c:pt>
                <c:pt idx="99">
                  <c:v>3.3286478227656402E-2</c:v>
                </c:pt>
                <c:pt idx="100">
                  <c:v>3.1987776928955269E-2</c:v>
                </c:pt>
                <c:pt idx="101">
                  <c:v>2.9543162719631311E-2</c:v>
                </c:pt>
                <c:pt idx="102">
                  <c:v>2.7862490450727306E-2</c:v>
                </c:pt>
                <c:pt idx="103">
                  <c:v>2.6640183346065327E-2</c:v>
                </c:pt>
                <c:pt idx="104">
                  <c:v>2.5035905271200476E-2</c:v>
                </c:pt>
                <c:pt idx="105">
                  <c:v>2.3737203972499343E-2</c:v>
                </c:pt>
                <c:pt idx="106">
                  <c:v>2.1216195569136231E-2</c:v>
                </c:pt>
                <c:pt idx="107">
                  <c:v>1.8924369747897685E-2</c:v>
                </c:pt>
                <c:pt idx="108">
                  <c:v>1.6938120702822856E-2</c:v>
                </c:pt>
                <c:pt idx="109">
                  <c:v>1.6250572956456266E-2</c:v>
                </c:pt>
                <c:pt idx="110">
                  <c:v>1.5333842627958005E-2</c:v>
                </c:pt>
                <c:pt idx="111">
                  <c:v>1.1666921313979173E-2</c:v>
                </c:pt>
                <c:pt idx="112">
                  <c:v>9.1459129106231662E-3</c:v>
                </c:pt>
                <c:pt idx="113">
                  <c:v>7.3124522536266445E-3</c:v>
                </c:pt>
                <c:pt idx="114">
                  <c:v>4.5622612681460728E-3</c:v>
                </c:pt>
                <c:pt idx="115">
                  <c:v>3.4163483575232467E-3</c:v>
                </c:pt>
                <c:pt idx="116">
                  <c:v>1.8884644766975489E-3</c:v>
                </c:pt>
                <c:pt idx="117">
                  <c:v>-1.6256684491958717E-3</c:v>
                </c:pt>
                <c:pt idx="118">
                  <c:v>-3.9174942704344184E-3</c:v>
                </c:pt>
                <c:pt idx="119">
                  <c:v>-6.1329258976267065E-3</c:v>
                </c:pt>
                <c:pt idx="120">
                  <c:v>-8.5775401069506652E-3</c:v>
                </c:pt>
                <c:pt idx="121">
                  <c:v>-1.048739495798634E-2</c:v>
                </c:pt>
                <c:pt idx="122">
                  <c:v>-1.3313980137513171E-2</c:v>
                </c:pt>
                <c:pt idx="123">
                  <c:v>-1.7057295645531156E-2</c:v>
                </c:pt>
                <c:pt idx="124">
                  <c:v>-1.9731092436972575E-2</c:v>
                </c:pt>
                <c:pt idx="125">
                  <c:v>-2.2099312452250275E-2</c:v>
                </c:pt>
                <c:pt idx="126">
                  <c:v>-2.3627196333083078E-2</c:v>
                </c:pt>
                <c:pt idx="127">
                  <c:v>-2.4849503437745057E-2</c:v>
                </c:pt>
                <c:pt idx="128">
                  <c:v>-2.7599694423218524E-2</c:v>
                </c:pt>
                <c:pt idx="129">
                  <c:v>-2.9738731856378764E-2</c:v>
                </c:pt>
                <c:pt idx="130">
                  <c:v>-3.2641711229951853E-2</c:v>
                </c:pt>
                <c:pt idx="131">
                  <c:v>-3.585026737967445E-2</c:v>
                </c:pt>
                <c:pt idx="132">
                  <c:v>-3.7301757066460994E-2</c:v>
                </c:pt>
                <c:pt idx="133">
                  <c:v>-3.9822765469824106E-2</c:v>
                </c:pt>
                <c:pt idx="134">
                  <c:v>-4.3413292589763786E-2</c:v>
                </c:pt>
                <c:pt idx="135">
                  <c:v>-4.6927425515664312E-2</c:v>
                </c:pt>
                <c:pt idx="136">
                  <c:v>-5.0135981665394014E-2</c:v>
                </c:pt>
                <c:pt idx="137">
                  <c:v>-5.3268143621084563E-2</c:v>
                </c:pt>
                <c:pt idx="138">
                  <c:v>-5.6629488158899677E-2</c:v>
                </c:pt>
                <c:pt idx="139">
                  <c:v>-5.9685255920551072E-2</c:v>
                </c:pt>
                <c:pt idx="140">
                  <c:v>-6.2511841100070797E-2</c:v>
                </c:pt>
                <c:pt idx="141">
                  <c:v>-6.5414820473643887E-2</c:v>
                </c:pt>
                <c:pt idx="142">
                  <c:v>-6.7935828877006998E-2</c:v>
                </c:pt>
                <c:pt idx="143">
                  <c:v>-7.022765469823844E-2</c:v>
                </c:pt>
                <c:pt idx="144">
                  <c:v>-7.282505729564781E-2</c:v>
                </c:pt>
                <c:pt idx="145">
                  <c:v>-7.5651642475174641E-2</c:v>
                </c:pt>
                <c:pt idx="146">
                  <c:v>-7.8249045072576906E-2</c:v>
                </c:pt>
                <c:pt idx="147">
                  <c:v>-8.1610389610384915E-2</c:v>
                </c:pt>
                <c:pt idx="148">
                  <c:v>-8.5124522536285441E-2</c:v>
                </c:pt>
              </c:numCache>
            </c:numRef>
          </c:yVal>
          <c:smooth val="0"/>
        </c:ser>
        <c:dLbls>
          <c:showLegendKey val="0"/>
          <c:showVal val="0"/>
          <c:showCatName val="0"/>
          <c:showSerName val="0"/>
          <c:showPercent val="0"/>
          <c:showBubbleSize val="0"/>
        </c:dLbls>
        <c:axId val="120903296"/>
        <c:axId val="120903872"/>
      </c:scatterChart>
      <c:valAx>
        <c:axId val="120903296"/>
        <c:scaling>
          <c:orientation val="minMax"/>
        </c:scaling>
        <c:delete val="0"/>
        <c:axPos val="b"/>
        <c:title>
          <c:tx>
            <c:rich>
              <a:bodyPr/>
              <a:lstStyle/>
              <a:p>
                <a:pPr>
                  <a:defRPr/>
                </a:pPr>
                <a:r>
                  <a:rPr lang="en-US"/>
                  <a:t>Indexer</a:t>
                </a:r>
              </a:p>
            </c:rich>
          </c:tx>
          <c:overlay val="0"/>
        </c:title>
        <c:numFmt formatCode="General" sourceLinked="1"/>
        <c:majorTickMark val="out"/>
        <c:minorTickMark val="none"/>
        <c:tickLblPos val="nextTo"/>
        <c:crossAx val="120903872"/>
        <c:crosses val="autoZero"/>
        <c:crossBetween val="midCat"/>
      </c:valAx>
      <c:valAx>
        <c:axId val="120903872"/>
        <c:scaling>
          <c:orientation val="minMax"/>
        </c:scaling>
        <c:delete val="0"/>
        <c:axPos val="l"/>
        <c:majorGridlines/>
        <c:minorGridlines/>
        <c:title>
          <c:tx>
            <c:rich>
              <a:bodyPr/>
              <a:lstStyle/>
              <a:p>
                <a:pPr>
                  <a:defRPr/>
                </a:pPr>
                <a:r>
                  <a:rPr lang="es-ES"/>
                  <a:t>Accumulated Angle error</a:t>
                </a:r>
                <a:endParaRPr lang="en-US"/>
              </a:p>
            </c:rich>
          </c:tx>
          <c:overlay val="0"/>
        </c:title>
        <c:numFmt formatCode="General" sourceLinked="1"/>
        <c:majorTickMark val="out"/>
        <c:minorTickMark val="none"/>
        <c:tickLblPos val="nextTo"/>
        <c:crossAx val="120903296"/>
        <c:crosses val="autoZero"/>
        <c:crossBetween val="midCat"/>
      </c:valAx>
    </c:plotArea>
    <c:legend>
      <c:legendPos val="r"/>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jpe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58.png"/><Relationship Id="rId3" Type="http://schemas.openxmlformats.org/officeDocument/2006/relationships/image" Target="../media/image53.png"/><Relationship Id="rId7" Type="http://schemas.openxmlformats.org/officeDocument/2006/relationships/image" Target="../media/image57.png"/><Relationship Id="rId2" Type="http://schemas.openxmlformats.org/officeDocument/2006/relationships/image" Target="../media/image52.jpeg"/><Relationship Id="rId1" Type="http://schemas.openxmlformats.org/officeDocument/2006/relationships/image" Target="../media/image1.png"/><Relationship Id="rId6" Type="http://schemas.openxmlformats.org/officeDocument/2006/relationships/image" Target="../media/image56.png"/><Relationship Id="rId5" Type="http://schemas.openxmlformats.org/officeDocument/2006/relationships/image" Target="../media/image55.png"/><Relationship Id="rId4" Type="http://schemas.openxmlformats.org/officeDocument/2006/relationships/image" Target="../media/image54.png"/></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jpe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3.xml.rels><?xml version="1.0" encoding="UTF-8" standalone="yes"?>
<Relationships xmlns="http://schemas.openxmlformats.org/package/2006/relationships"><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jpeg"/><Relationship Id="rId1" Type="http://schemas.openxmlformats.org/officeDocument/2006/relationships/image" Target="../media/image1.png"/><Relationship Id="rId6" Type="http://schemas.openxmlformats.org/officeDocument/2006/relationships/image" Target="../media/image18.png"/><Relationship Id="rId5" Type="http://schemas.openxmlformats.org/officeDocument/2006/relationships/image" Target="../media/image17.png"/><Relationship Id="rId4" Type="http://schemas.openxmlformats.org/officeDocument/2006/relationships/image" Target="../media/image16.png"/></Relationships>
</file>

<file path=xl/drawings/_rels/drawing4.xml.rels><?xml version="1.0" encoding="UTF-8" standalone="yes"?>
<Relationships xmlns="http://schemas.openxmlformats.org/package/2006/relationships"><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4.jpeg"/><Relationship Id="rId1" Type="http://schemas.openxmlformats.org/officeDocument/2006/relationships/image" Target="../media/image1.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5.xml.rels><?xml version="1.0" encoding="UTF-8" standalone="yes"?>
<Relationships xmlns="http://schemas.openxmlformats.org/package/2006/relationships"><Relationship Id="rId8" Type="http://schemas.openxmlformats.org/officeDocument/2006/relationships/image" Target="../media/image26.png"/><Relationship Id="rId13" Type="http://schemas.openxmlformats.org/officeDocument/2006/relationships/image" Target="../media/image31.png"/><Relationship Id="rId18" Type="http://schemas.openxmlformats.org/officeDocument/2006/relationships/chart" Target="../charts/chart6.xml"/><Relationship Id="rId3" Type="http://schemas.openxmlformats.org/officeDocument/2006/relationships/chart" Target="../charts/chart1.xml"/><Relationship Id="rId21" Type="http://schemas.openxmlformats.org/officeDocument/2006/relationships/chart" Target="../charts/chart9.xml"/><Relationship Id="rId7" Type="http://schemas.openxmlformats.org/officeDocument/2006/relationships/image" Target="../media/image25.png"/><Relationship Id="rId12" Type="http://schemas.openxmlformats.org/officeDocument/2006/relationships/image" Target="../media/image30.png"/><Relationship Id="rId17" Type="http://schemas.openxmlformats.org/officeDocument/2006/relationships/chart" Target="../charts/chart5.xml"/><Relationship Id="rId2" Type="http://schemas.openxmlformats.org/officeDocument/2006/relationships/image" Target="../media/image8.jpeg"/><Relationship Id="rId16" Type="http://schemas.openxmlformats.org/officeDocument/2006/relationships/chart" Target="../charts/chart4.xml"/><Relationship Id="rId20" Type="http://schemas.openxmlformats.org/officeDocument/2006/relationships/chart" Target="../charts/chart8.xml"/><Relationship Id="rId1" Type="http://schemas.openxmlformats.org/officeDocument/2006/relationships/image" Target="../media/image1.png"/><Relationship Id="rId6" Type="http://schemas.openxmlformats.org/officeDocument/2006/relationships/image" Target="../media/image24.png"/><Relationship Id="rId11" Type="http://schemas.openxmlformats.org/officeDocument/2006/relationships/image" Target="../media/image29.png"/><Relationship Id="rId5" Type="http://schemas.openxmlformats.org/officeDocument/2006/relationships/chart" Target="../charts/chart3.xml"/><Relationship Id="rId15" Type="http://schemas.openxmlformats.org/officeDocument/2006/relationships/image" Target="../media/image33.png"/><Relationship Id="rId10" Type="http://schemas.openxmlformats.org/officeDocument/2006/relationships/image" Target="../media/image28.png"/><Relationship Id="rId19" Type="http://schemas.openxmlformats.org/officeDocument/2006/relationships/chart" Target="../charts/chart7.xml"/><Relationship Id="rId4" Type="http://schemas.openxmlformats.org/officeDocument/2006/relationships/chart" Target="../charts/chart2.xml"/><Relationship Id="rId9" Type="http://schemas.openxmlformats.org/officeDocument/2006/relationships/image" Target="../media/image27.png"/><Relationship Id="rId14" Type="http://schemas.openxmlformats.org/officeDocument/2006/relationships/image" Target="../media/image32.png"/></Relationships>
</file>

<file path=xl/drawings/_rels/drawing6.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1.png"/><Relationship Id="rId5" Type="http://schemas.openxmlformats.org/officeDocument/2006/relationships/image" Target="../media/image37.png"/><Relationship Id="rId4" Type="http://schemas.openxmlformats.org/officeDocument/2006/relationships/image" Target="../media/image36.png"/></Relationships>
</file>

<file path=xl/drawings/_rels/drawing7.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1.png"/></Relationships>
</file>

<file path=xl/drawings/_rels/drawing8.xml.rels><?xml version="1.0" encoding="UTF-8" standalone="yes"?>
<Relationships xmlns="http://schemas.openxmlformats.org/package/2006/relationships"><Relationship Id="rId3" Type="http://schemas.openxmlformats.org/officeDocument/2006/relationships/image" Target="../media/image40.png"/><Relationship Id="rId7" Type="http://schemas.openxmlformats.org/officeDocument/2006/relationships/image" Target="../media/image44.png"/><Relationship Id="rId2" Type="http://schemas.openxmlformats.org/officeDocument/2006/relationships/image" Target="../media/image14.jpeg"/><Relationship Id="rId1" Type="http://schemas.openxmlformats.org/officeDocument/2006/relationships/image" Target="../media/image1.png"/><Relationship Id="rId6" Type="http://schemas.openxmlformats.org/officeDocument/2006/relationships/image" Target="../media/image43.png"/><Relationship Id="rId5" Type="http://schemas.openxmlformats.org/officeDocument/2006/relationships/image" Target="../media/image42.png"/><Relationship Id="rId4" Type="http://schemas.openxmlformats.org/officeDocument/2006/relationships/image" Target="../media/image41.png"/></Relationships>
</file>

<file path=xl/drawings/_rels/drawing9.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image" Target="../media/image46.png"/><Relationship Id="rId7" Type="http://schemas.openxmlformats.org/officeDocument/2006/relationships/image" Target="../media/image50.png"/><Relationship Id="rId2" Type="http://schemas.openxmlformats.org/officeDocument/2006/relationships/image" Target="../media/image45.jpeg"/><Relationship Id="rId1" Type="http://schemas.openxmlformats.org/officeDocument/2006/relationships/image" Target="../media/image1.png"/><Relationship Id="rId6" Type="http://schemas.openxmlformats.org/officeDocument/2006/relationships/image" Target="../media/image49.png"/><Relationship Id="rId5" Type="http://schemas.openxmlformats.org/officeDocument/2006/relationships/image" Target="../media/image48.png"/><Relationship Id="rId4" Type="http://schemas.openxmlformats.org/officeDocument/2006/relationships/image" Target="../media/image47.png"/></Relationships>
</file>

<file path=xl/drawings/drawing1.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3" name="Picture 2"/>
        <xdr:cNvPicPr>
          <a:picLocks noChangeAspect="1"/>
        </xdr:cNvPicPr>
      </xdr:nvPicPr>
      <xdr:blipFill>
        <a:blip xmlns:r="http://schemas.openxmlformats.org/officeDocument/2006/relationships" r:embed="rId1">
          <a:extLst>
            <a:ext uri="{28A0092B-C50C-407E-A947-70E740481C1C}">
              <a14:useLocalDpi xmlns:a14="http://schemas.microsoft.com/office/drawing/2010/main"/>
            </a:ext>
          </a:extLst>
        </a:blip>
        <a:stretch>
          <a:fillRect/>
        </a:stretch>
      </xdr:blipFill>
      <xdr:spPr>
        <a:xfrm>
          <a:off x="657225" y="714375"/>
          <a:ext cx="5761905" cy="7600001"/>
        </a:xfrm>
        <a:prstGeom prst="rect">
          <a:avLst/>
        </a:prstGeom>
      </xdr:spPr>
    </xdr:pic>
    <xdr:clientData/>
  </xdr:twoCellAnchor>
  <xdr:twoCellAnchor editAs="oneCell">
    <xdr:from>
      <xdr:col>11</xdr:col>
      <xdr:colOff>66674</xdr:colOff>
      <xdr:row>9</xdr:row>
      <xdr:rowOff>130968</xdr:rowOff>
    </xdr:from>
    <xdr:to>
      <xdr:col>21</xdr:col>
      <xdr:colOff>247649</xdr:colOff>
      <xdr:row>38</xdr:row>
      <xdr:rowOff>142874</xdr:rowOff>
    </xdr:to>
    <xdr:pic>
      <xdr:nvPicPr>
        <xdr:cNvPr id="4" name="Picture 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a:ext>
          </a:extLst>
        </a:blip>
        <a:stretch>
          <a:fillRect/>
        </a:stretch>
      </xdr:blipFill>
      <xdr:spPr>
        <a:xfrm>
          <a:off x="6772274" y="1426368"/>
          <a:ext cx="6276975" cy="4707731"/>
        </a:xfrm>
        <a:prstGeom prst="rect">
          <a:avLst/>
        </a:prstGeom>
      </xdr:spPr>
    </xdr:pic>
    <xdr:clientData/>
  </xdr:twoCellAnchor>
  <xdr:twoCellAnchor>
    <xdr:from>
      <xdr:col>5</xdr:col>
      <xdr:colOff>59233</xdr:colOff>
      <xdr:row>44</xdr:row>
      <xdr:rowOff>48407</xdr:rowOff>
    </xdr:from>
    <xdr:to>
      <xdr:col>7</xdr:col>
      <xdr:colOff>545008</xdr:colOff>
      <xdr:row>46</xdr:row>
      <xdr:rowOff>136384</xdr:rowOff>
    </xdr:to>
    <xdr:sp macro="" textlink="">
      <xdr:nvSpPr>
        <xdr:cNvPr id="5" name="Left Arrow 4"/>
        <xdr:cNvSpPr/>
      </xdr:nvSpPr>
      <xdr:spPr>
        <a:xfrm rot="21283599">
          <a:off x="3107233" y="7011182"/>
          <a:ext cx="1704975" cy="411827"/>
        </a:xfrm>
        <a:prstGeom prst="lef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200" b="1"/>
            <a:t>AYT</a:t>
          </a:r>
        </a:p>
      </xdr:txBody>
    </xdr:sp>
    <xdr:clientData/>
  </xdr:twoCellAnchor>
  <xdr:twoCellAnchor>
    <xdr:from>
      <xdr:col>8</xdr:col>
      <xdr:colOff>304800</xdr:colOff>
      <xdr:row>42</xdr:row>
      <xdr:rowOff>19050</xdr:rowOff>
    </xdr:from>
    <xdr:to>
      <xdr:col>9</xdr:col>
      <xdr:colOff>342900</xdr:colOff>
      <xdr:row>44</xdr:row>
      <xdr:rowOff>19050</xdr:rowOff>
    </xdr:to>
    <xdr:sp macro="" textlink="">
      <xdr:nvSpPr>
        <xdr:cNvPr id="6" name="TextBox 5"/>
        <xdr:cNvSpPr txBox="1"/>
      </xdr:nvSpPr>
      <xdr:spPr>
        <a:xfrm>
          <a:off x="5181600" y="665797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7</xdr:col>
      <xdr:colOff>495300</xdr:colOff>
      <xdr:row>40</xdr:row>
      <xdr:rowOff>104775</xdr:rowOff>
    </xdr:from>
    <xdr:to>
      <xdr:col>9</xdr:col>
      <xdr:colOff>19050</xdr:colOff>
      <xdr:row>42</xdr:row>
      <xdr:rowOff>19050</xdr:rowOff>
    </xdr:to>
    <xdr:cxnSp macro="">
      <xdr:nvCxnSpPr>
        <xdr:cNvPr id="10" name="Straight Arrow Connector 9"/>
        <xdr:cNvCxnSpPr>
          <a:stCxn id="6" idx="0"/>
        </xdr:cNvCxnSpPr>
      </xdr:nvCxnSpPr>
      <xdr:spPr>
        <a:xfrm flipH="1" flipV="1">
          <a:off x="4762500" y="6419850"/>
          <a:ext cx="742950" cy="238125"/>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114300</xdr:colOff>
      <xdr:row>43</xdr:row>
      <xdr:rowOff>9525</xdr:rowOff>
    </xdr:from>
    <xdr:to>
      <xdr:col>4</xdr:col>
      <xdr:colOff>152400</xdr:colOff>
      <xdr:row>45</xdr:row>
      <xdr:rowOff>9525</xdr:rowOff>
    </xdr:to>
    <xdr:sp macro="" textlink="">
      <xdr:nvSpPr>
        <xdr:cNvPr id="11" name="TextBox 10"/>
        <xdr:cNvSpPr txBox="1"/>
      </xdr:nvSpPr>
      <xdr:spPr>
        <a:xfrm>
          <a:off x="1943100" y="681037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3</xdr:col>
      <xdr:colOff>438150</xdr:colOff>
      <xdr:row>41</xdr:row>
      <xdr:rowOff>114300</xdr:rowOff>
    </xdr:from>
    <xdr:to>
      <xdr:col>5</xdr:col>
      <xdr:colOff>28575</xdr:colOff>
      <xdr:row>43</xdr:row>
      <xdr:rowOff>9525</xdr:rowOff>
    </xdr:to>
    <xdr:cxnSp macro="">
      <xdr:nvCxnSpPr>
        <xdr:cNvPr id="12" name="Straight Arrow Connector 11"/>
        <xdr:cNvCxnSpPr>
          <a:stCxn id="11" idx="0"/>
        </xdr:cNvCxnSpPr>
      </xdr:nvCxnSpPr>
      <xdr:spPr>
        <a:xfrm flipV="1">
          <a:off x="2266950" y="6591300"/>
          <a:ext cx="809625" cy="219075"/>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10</xdr:col>
      <xdr:colOff>400050</xdr:colOff>
      <xdr:row>55</xdr:row>
      <xdr:rowOff>0</xdr:rowOff>
    </xdr:from>
    <xdr:to>
      <xdr:col>19</xdr:col>
      <xdr:colOff>485775</xdr:colOff>
      <xdr:row>80</xdr:row>
      <xdr:rowOff>19050</xdr:rowOff>
    </xdr:to>
    <xdr:pic>
      <xdr:nvPicPr>
        <xdr:cNvPr id="16" name="Picture 15"/>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a:ext>
          </a:extLst>
        </a:blip>
        <a:srcRect/>
        <a:stretch/>
      </xdr:blipFill>
      <xdr:spPr>
        <a:xfrm>
          <a:off x="6496050" y="8620125"/>
          <a:ext cx="5572125" cy="4067175"/>
        </a:xfrm>
        <a:prstGeom prst="rect">
          <a:avLst/>
        </a:prstGeom>
      </xdr:spPr>
    </xdr:pic>
    <xdr:clientData/>
  </xdr:twoCellAnchor>
  <xdr:twoCellAnchor editAs="oneCell">
    <xdr:from>
      <xdr:col>1</xdr:col>
      <xdr:colOff>57149</xdr:colOff>
      <xdr:row>55</xdr:row>
      <xdr:rowOff>19051</xdr:rowOff>
    </xdr:from>
    <xdr:to>
      <xdr:col>10</xdr:col>
      <xdr:colOff>104775</xdr:colOff>
      <xdr:row>77</xdr:row>
      <xdr:rowOff>38101</xdr:rowOff>
    </xdr:to>
    <xdr:pic>
      <xdr:nvPicPr>
        <xdr:cNvPr id="17" name="Picture 16"/>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a:ext>
          </a:extLst>
        </a:blip>
        <a:srcRect/>
        <a:stretch/>
      </xdr:blipFill>
      <xdr:spPr>
        <a:xfrm>
          <a:off x="666749" y="8639176"/>
          <a:ext cx="5562601" cy="3581400"/>
        </a:xfrm>
        <a:prstGeom prst="rect">
          <a:avLst/>
        </a:prstGeom>
      </xdr:spPr>
    </xdr:pic>
    <xdr:clientData/>
  </xdr:twoCellAnchor>
  <xdr:twoCellAnchor editAs="oneCell">
    <xdr:from>
      <xdr:col>1</xdr:col>
      <xdr:colOff>57150</xdr:colOff>
      <xdr:row>78</xdr:row>
      <xdr:rowOff>0</xdr:rowOff>
    </xdr:from>
    <xdr:to>
      <xdr:col>10</xdr:col>
      <xdr:colOff>114300</xdr:colOff>
      <xdr:row>103</xdr:row>
      <xdr:rowOff>133350</xdr:rowOff>
    </xdr:to>
    <xdr:pic>
      <xdr:nvPicPr>
        <xdr:cNvPr id="18" name="Picture 17"/>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a:ext>
          </a:extLst>
        </a:blip>
        <a:srcRect/>
        <a:stretch/>
      </xdr:blipFill>
      <xdr:spPr>
        <a:xfrm>
          <a:off x="666750" y="12344400"/>
          <a:ext cx="5572125" cy="4181475"/>
        </a:xfrm>
        <a:prstGeom prst="rect">
          <a:avLst/>
        </a:prstGeom>
      </xdr:spPr>
    </xdr:pic>
    <xdr:clientData/>
  </xdr:twoCellAnchor>
  <xdr:twoCellAnchor editAs="oneCell">
    <xdr:from>
      <xdr:col>12</xdr:col>
      <xdr:colOff>161924</xdr:colOff>
      <xdr:row>109</xdr:row>
      <xdr:rowOff>47625</xdr:rowOff>
    </xdr:from>
    <xdr:to>
      <xdr:col>21</xdr:col>
      <xdr:colOff>257175</xdr:colOff>
      <xdr:row>131</xdr:row>
      <xdr:rowOff>133350</xdr:rowOff>
    </xdr:to>
    <xdr:pic>
      <xdr:nvPicPr>
        <xdr:cNvPr id="19" name="Picture 18"/>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a:ext>
          </a:extLst>
        </a:blip>
        <a:srcRect/>
        <a:stretch/>
      </xdr:blipFill>
      <xdr:spPr>
        <a:xfrm>
          <a:off x="7477124" y="17430750"/>
          <a:ext cx="5581651" cy="3648075"/>
        </a:xfrm>
        <a:prstGeom prst="rect">
          <a:avLst/>
        </a:prstGeom>
      </xdr:spPr>
    </xdr:pic>
    <xdr:clientData/>
  </xdr:twoCellAnchor>
  <xdr:twoCellAnchor editAs="oneCell">
    <xdr:from>
      <xdr:col>2</xdr:col>
      <xdr:colOff>0</xdr:colOff>
      <xdr:row>199</xdr:row>
      <xdr:rowOff>0</xdr:rowOff>
    </xdr:from>
    <xdr:to>
      <xdr:col>11</xdr:col>
      <xdr:colOff>85725</xdr:colOff>
      <xdr:row>220</xdr:row>
      <xdr:rowOff>38100</xdr:rowOff>
    </xdr:to>
    <xdr:pic>
      <xdr:nvPicPr>
        <xdr:cNvPr id="14" name="Picture 13"/>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a:ext>
          </a:extLst>
        </a:blip>
        <a:srcRect/>
        <a:stretch/>
      </xdr:blipFill>
      <xdr:spPr>
        <a:xfrm>
          <a:off x="1219200" y="32013525"/>
          <a:ext cx="5600700" cy="34385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2" name="Picture 1"/>
        <xdr:cNvPicPr>
          <a:picLocks noChangeAspect="1"/>
        </xdr:cNvPicPr>
      </xdr:nvPicPr>
      <xdr:blipFill>
        <a:blip xmlns:r="http://schemas.openxmlformats.org/officeDocument/2006/relationships" r:embed="rId1"/>
        <a:stretch>
          <a:fillRect/>
        </a:stretch>
      </xdr:blipFill>
      <xdr:spPr>
        <a:xfrm>
          <a:off x="657225" y="1066800"/>
          <a:ext cx="5761905" cy="7600001"/>
        </a:xfrm>
        <a:prstGeom prst="rect">
          <a:avLst/>
        </a:prstGeom>
      </xdr:spPr>
    </xdr:pic>
    <xdr:clientData/>
  </xdr:twoCellAnchor>
  <xdr:twoCellAnchor>
    <xdr:from>
      <xdr:col>3</xdr:col>
      <xdr:colOff>114300</xdr:colOff>
      <xdr:row>28</xdr:row>
      <xdr:rowOff>19050</xdr:rowOff>
    </xdr:from>
    <xdr:to>
      <xdr:col>6</xdr:col>
      <xdr:colOff>133350</xdr:colOff>
      <xdr:row>40</xdr:row>
      <xdr:rowOff>57150</xdr:rowOff>
    </xdr:to>
    <xdr:sp macro="" textlink="">
      <xdr:nvSpPr>
        <xdr:cNvPr id="3" name="Donut 2"/>
        <xdr:cNvSpPr/>
      </xdr:nvSpPr>
      <xdr:spPr>
        <a:xfrm>
          <a:off x="1943100" y="4743450"/>
          <a:ext cx="1876425" cy="1981200"/>
        </a:xfrm>
        <a:prstGeom prst="donut">
          <a:avLst>
            <a:gd name="adj" fmla="val 517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endParaRPr lang="en-US" sz="1100">
            <a:solidFill>
              <a:schemeClr val="tx1"/>
            </a:solidFill>
          </a:endParaRPr>
        </a:p>
      </xdr:txBody>
    </xdr:sp>
    <xdr:clientData/>
  </xdr:twoCellAnchor>
  <xdr:twoCellAnchor editAs="oneCell">
    <xdr:from>
      <xdr:col>11</xdr:col>
      <xdr:colOff>171450</xdr:colOff>
      <xdr:row>6</xdr:row>
      <xdr:rowOff>76200</xdr:rowOff>
    </xdr:from>
    <xdr:to>
      <xdr:col>19</xdr:col>
      <xdr:colOff>542925</xdr:colOff>
      <xdr:row>43</xdr:row>
      <xdr:rowOff>19050</xdr:rowOff>
    </xdr:to>
    <xdr:pic>
      <xdr:nvPicPr>
        <xdr:cNvPr id="21" name="Picture 20"/>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9698" t="253" r="28125" b="21086"/>
        <a:stretch/>
      </xdr:blipFill>
      <xdr:spPr>
        <a:xfrm>
          <a:off x="6905625" y="1238250"/>
          <a:ext cx="5248275" cy="5934075"/>
        </a:xfrm>
        <a:prstGeom prst="rect">
          <a:avLst/>
        </a:prstGeom>
      </xdr:spPr>
    </xdr:pic>
    <xdr:clientData/>
  </xdr:twoCellAnchor>
  <xdr:twoCellAnchor>
    <xdr:from>
      <xdr:col>16</xdr:col>
      <xdr:colOff>28574</xdr:colOff>
      <xdr:row>38</xdr:row>
      <xdr:rowOff>114300</xdr:rowOff>
    </xdr:from>
    <xdr:to>
      <xdr:col>17</xdr:col>
      <xdr:colOff>66674</xdr:colOff>
      <xdr:row>40</xdr:row>
      <xdr:rowOff>114300</xdr:rowOff>
    </xdr:to>
    <xdr:sp macro="" textlink="">
      <xdr:nvSpPr>
        <xdr:cNvPr id="22" name="TextBox 21"/>
        <xdr:cNvSpPr txBox="1"/>
      </xdr:nvSpPr>
      <xdr:spPr>
        <a:xfrm>
          <a:off x="9810749" y="6457950"/>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15</xdr:col>
      <xdr:colOff>561976</xdr:colOff>
      <xdr:row>35</xdr:row>
      <xdr:rowOff>19051</xdr:rowOff>
    </xdr:from>
    <xdr:to>
      <xdr:col>16</xdr:col>
      <xdr:colOff>352424</xdr:colOff>
      <xdr:row>38</xdr:row>
      <xdr:rowOff>114300</xdr:rowOff>
    </xdr:to>
    <xdr:cxnSp macro="">
      <xdr:nvCxnSpPr>
        <xdr:cNvPr id="23" name="Straight Arrow Connector 22"/>
        <xdr:cNvCxnSpPr>
          <a:stCxn id="22" idx="0"/>
        </xdr:cNvCxnSpPr>
      </xdr:nvCxnSpPr>
      <xdr:spPr>
        <a:xfrm flipH="1" flipV="1">
          <a:off x="9734551" y="5876926"/>
          <a:ext cx="400048" cy="581024"/>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85723</xdr:colOff>
      <xdr:row>12</xdr:row>
      <xdr:rowOff>1</xdr:rowOff>
    </xdr:from>
    <xdr:to>
      <xdr:col>17</xdr:col>
      <xdr:colOff>123823</xdr:colOff>
      <xdr:row>14</xdr:row>
      <xdr:rowOff>1</xdr:rowOff>
    </xdr:to>
    <xdr:sp macro="" textlink="">
      <xdr:nvSpPr>
        <xdr:cNvPr id="24" name="TextBox 23"/>
        <xdr:cNvSpPr txBox="1"/>
      </xdr:nvSpPr>
      <xdr:spPr>
        <a:xfrm>
          <a:off x="9867898" y="2133601"/>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15</xdr:col>
      <xdr:colOff>552450</xdr:colOff>
      <xdr:row>10</xdr:row>
      <xdr:rowOff>95250</xdr:rowOff>
    </xdr:from>
    <xdr:to>
      <xdr:col>16</xdr:col>
      <xdr:colOff>409573</xdr:colOff>
      <xdr:row>12</xdr:row>
      <xdr:rowOff>1</xdr:rowOff>
    </xdr:to>
    <xdr:cxnSp macro="">
      <xdr:nvCxnSpPr>
        <xdr:cNvPr id="25" name="Straight Arrow Connector 24"/>
        <xdr:cNvCxnSpPr>
          <a:stCxn id="24" idx="0"/>
        </xdr:cNvCxnSpPr>
      </xdr:nvCxnSpPr>
      <xdr:spPr>
        <a:xfrm flipH="1" flipV="1">
          <a:off x="9725025" y="1905000"/>
          <a:ext cx="466723" cy="228601"/>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278896</xdr:colOff>
      <xdr:row>27</xdr:row>
      <xdr:rowOff>55674</xdr:rowOff>
    </xdr:from>
    <xdr:to>
      <xdr:col>16</xdr:col>
      <xdr:colOff>60752</xdr:colOff>
      <xdr:row>30</xdr:row>
      <xdr:rowOff>151040</xdr:rowOff>
    </xdr:to>
    <xdr:sp macro="" textlink="">
      <xdr:nvSpPr>
        <xdr:cNvPr id="26" name="Right Arrow 25"/>
        <xdr:cNvSpPr/>
      </xdr:nvSpPr>
      <xdr:spPr>
        <a:xfrm rot="21267751">
          <a:off x="8841871" y="4618149"/>
          <a:ext cx="1001056" cy="581141"/>
        </a:xfrm>
        <a:prstGeom prst="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400" b="1"/>
            <a:t>SX1</a:t>
          </a:r>
        </a:p>
      </xdr:txBody>
    </xdr:sp>
    <xdr:clientData/>
  </xdr:twoCellAnchor>
  <xdr:twoCellAnchor>
    <xdr:from>
      <xdr:col>16</xdr:col>
      <xdr:colOff>23871</xdr:colOff>
      <xdr:row>15</xdr:row>
      <xdr:rowOff>138055</xdr:rowOff>
    </xdr:from>
    <xdr:to>
      <xdr:col>18</xdr:col>
      <xdr:colOff>328672</xdr:colOff>
      <xdr:row>19</xdr:row>
      <xdr:rowOff>71496</xdr:rowOff>
    </xdr:to>
    <xdr:sp macro="" textlink="">
      <xdr:nvSpPr>
        <xdr:cNvPr id="27" name="Right Arrow 26"/>
        <xdr:cNvSpPr/>
      </xdr:nvSpPr>
      <xdr:spPr>
        <a:xfrm rot="21000433">
          <a:off x="9806046" y="2757430"/>
          <a:ext cx="1524001" cy="581141"/>
        </a:xfrm>
        <a:prstGeom prst="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400" b="1"/>
            <a:t>SX2</a:t>
          </a:r>
        </a:p>
      </xdr:txBody>
    </xdr:sp>
    <xdr:clientData/>
  </xdr:twoCellAnchor>
  <xdr:twoCellAnchor>
    <xdr:from>
      <xdr:col>17</xdr:col>
      <xdr:colOff>361949</xdr:colOff>
      <xdr:row>11</xdr:row>
      <xdr:rowOff>142875</xdr:rowOff>
    </xdr:from>
    <xdr:to>
      <xdr:col>18</xdr:col>
      <xdr:colOff>400049</xdr:colOff>
      <xdr:row>13</xdr:row>
      <xdr:rowOff>142875</xdr:rowOff>
    </xdr:to>
    <xdr:sp macro="" textlink="">
      <xdr:nvSpPr>
        <xdr:cNvPr id="28" name="TextBox 27"/>
        <xdr:cNvSpPr txBox="1"/>
      </xdr:nvSpPr>
      <xdr:spPr>
        <a:xfrm>
          <a:off x="10753724" y="2114550"/>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17</xdr:col>
      <xdr:colOff>171451</xdr:colOff>
      <xdr:row>8</xdr:row>
      <xdr:rowOff>123826</xdr:rowOff>
    </xdr:from>
    <xdr:to>
      <xdr:col>18</xdr:col>
      <xdr:colOff>76199</xdr:colOff>
      <xdr:row>11</xdr:row>
      <xdr:rowOff>142875</xdr:rowOff>
    </xdr:to>
    <xdr:cxnSp macro="">
      <xdr:nvCxnSpPr>
        <xdr:cNvPr id="29" name="Straight Arrow Connector 28"/>
        <xdr:cNvCxnSpPr>
          <a:stCxn id="28" idx="0"/>
        </xdr:cNvCxnSpPr>
      </xdr:nvCxnSpPr>
      <xdr:spPr>
        <a:xfrm flipH="1" flipV="1">
          <a:off x="10563226" y="1609726"/>
          <a:ext cx="514348" cy="504824"/>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495298</xdr:colOff>
      <xdr:row>37</xdr:row>
      <xdr:rowOff>76201</xdr:rowOff>
    </xdr:from>
    <xdr:to>
      <xdr:col>14</xdr:col>
      <xdr:colOff>533398</xdr:colOff>
      <xdr:row>39</xdr:row>
      <xdr:rowOff>76201</xdr:rowOff>
    </xdr:to>
    <xdr:sp macro="" textlink="">
      <xdr:nvSpPr>
        <xdr:cNvPr id="30" name="TextBox 29"/>
        <xdr:cNvSpPr txBox="1"/>
      </xdr:nvSpPr>
      <xdr:spPr>
        <a:xfrm>
          <a:off x="8448673" y="6257926"/>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14</xdr:col>
      <xdr:colOff>209548</xdr:colOff>
      <xdr:row>33</xdr:row>
      <xdr:rowOff>95250</xdr:rowOff>
    </xdr:from>
    <xdr:to>
      <xdr:col>14</xdr:col>
      <xdr:colOff>542925</xdr:colOff>
      <xdr:row>37</xdr:row>
      <xdr:rowOff>76201</xdr:rowOff>
    </xdr:to>
    <xdr:cxnSp macro="">
      <xdr:nvCxnSpPr>
        <xdr:cNvPr id="31" name="Straight Arrow Connector 30"/>
        <xdr:cNvCxnSpPr>
          <a:stCxn id="30" idx="0"/>
        </xdr:cNvCxnSpPr>
      </xdr:nvCxnSpPr>
      <xdr:spPr>
        <a:xfrm flipV="1">
          <a:off x="8772523" y="5629275"/>
          <a:ext cx="333377" cy="628651"/>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314325</xdr:colOff>
      <xdr:row>56</xdr:row>
      <xdr:rowOff>47625</xdr:rowOff>
    </xdr:from>
    <xdr:to>
      <xdr:col>10</xdr:col>
      <xdr:colOff>381000</xdr:colOff>
      <xdr:row>78</xdr:row>
      <xdr:rowOff>38100</xdr:rowOff>
    </xdr:to>
    <xdr:pic>
      <xdr:nvPicPr>
        <xdr:cNvPr id="38" name="Picture 37"/>
        <xdr:cNvPicPr>
          <a:picLocks noChangeAspect="1"/>
        </xdr:cNvPicPr>
      </xdr:nvPicPr>
      <xdr:blipFill rotWithShape="1">
        <a:blip xmlns:r="http://schemas.openxmlformats.org/officeDocument/2006/relationships" r:embed="rId3"/>
        <a:srcRect l="26671" t="22468" r="21234" b="26429"/>
        <a:stretch/>
      </xdr:blipFill>
      <xdr:spPr>
        <a:xfrm>
          <a:off x="923925" y="9324975"/>
          <a:ext cx="5581650" cy="3552825"/>
        </a:xfrm>
        <a:prstGeom prst="rect">
          <a:avLst/>
        </a:prstGeom>
      </xdr:spPr>
    </xdr:pic>
    <xdr:clientData/>
  </xdr:twoCellAnchor>
  <xdr:twoCellAnchor editAs="oneCell">
    <xdr:from>
      <xdr:col>1</xdr:col>
      <xdr:colOff>323850</xdr:colOff>
      <xdr:row>78</xdr:row>
      <xdr:rowOff>133350</xdr:rowOff>
    </xdr:from>
    <xdr:to>
      <xdr:col>10</xdr:col>
      <xdr:colOff>400050</xdr:colOff>
      <xdr:row>103</xdr:row>
      <xdr:rowOff>152400</xdr:rowOff>
    </xdr:to>
    <xdr:pic>
      <xdr:nvPicPr>
        <xdr:cNvPr id="40" name="Picture 39"/>
        <xdr:cNvPicPr>
          <a:picLocks noChangeAspect="1"/>
        </xdr:cNvPicPr>
      </xdr:nvPicPr>
      <xdr:blipFill rotWithShape="1">
        <a:blip xmlns:r="http://schemas.openxmlformats.org/officeDocument/2006/relationships" r:embed="rId4"/>
        <a:srcRect l="26670" t="22469" r="21146" b="19031"/>
        <a:stretch/>
      </xdr:blipFill>
      <xdr:spPr>
        <a:xfrm>
          <a:off x="933450" y="12973050"/>
          <a:ext cx="5591175" cy="4067175"/>
        </a:xfrm>
        <a:prstGeom prst="rect">
          <a:avLst/>
        </a:prstGeom>
      </xdr:spPr>
    </xdr:pic>
    <xdr:clientData/>
  </xdr:twoCellAnchor>
  <xdr:twoCellAnchor editAs="oneCell">
    <xdr:from>
      <xdr:col>1</xdr:col>
      <xdr:colOff>323849</xdr:colOff>
      <xdr:row>104</xdr:row>
      <xdr:rowOff>66675</xdr:rowOff>
    </xdr:from>
    <xdr:to>
      <xdr:col>10</xdr:col>
      <xdr:colOff>409575</xdr:colOff>
      <xdr:row>126</xdr:row>
      <xdr:rowOff>76201</xdr:rowOff>
    </xdr:to>
    <xdr:pic>
      <xdr:nvPicPr>
        <xdr:cNvPr id="41" name="Picture 40"/>
        <xdr:cNvPicPr>
          <a:picLocks noChangeAspect="1"/>
        </xdr:cNvPicPr>
      </xdr:nvPicPr>
      <xdr:blipFill rotWithShape="1">
        <a:blip xmlns:r="http://schemas.openxmlformats.org/officeDocument/2006/relationships" r:embed="rId5"/>
        <a:srcRect l="26581" t="22606" r="21146" b="26018"/>
        <a:stretch/>
      </xdr:blipFill>
      <xdr:spPr>
        <a:xfrm>
          <a:off x="933449" y="17116425"/>
          <a:ext cx="5600701" cy="3571876"/>
        </a:xfrm>
        <a:prstGeom prst="rect">
          <a:avLst/>
        </a:prstGeom>
      </xdr:spPr>
    </xdr:pic>
    <xdr:clientData/>
  </xdr:twoCellAnchor>
  <xdr:twoCellAnchor editAs="oneCell">
    <xdr:from>
      <xdr:col>12</xdr:col>
      <xdr:colOff>314325</xdr:colOff>
      <xdr:row>56</xdr:row>
      <xdr:rowOff>47625</xdr:rowOff>
    </xdr:from>
    <xdr:to>
      <xdr:col>21</xdr:col>
      <xdr:colOff>428625</xdr:colOff>
      <xdr:row>78</xdr:row>
      <xdr:rowOff>28575</xdr:rowOff>
    </xdr:to>
    <xdr:pic>
      <xdr:nvPicPr>
        <xdr:cNvPr id="42" name="Picture 41"/>
        <xdr:cNvPicPr>
          <a:picLocks noChangeAspect="1"/>
        </xdr:cNvPicPr>
      </xdr:nvPicPr>
      <xdr:blipFill rotWithShape="1">
        <a:blip xmlns:r="http://schemas.openxmlformats.org/officeDocument/2006/relationships" r:embed="rId6"/>
        <a:srcRect l="26581" t="22605" r="21146" b="26429"/>
        <a:stretch/>
      </xdr:blipFill>
      <xdr:spPr>
        <a:xfrm>
          <a:off x="7658100" y="9324975"/>
          <a:ext cx="5600700" cy="3543300"/>
        </a:xfrm>
        <a:prstGeom prst="rect">
          <a:avLst/>
        </a:prstGeom>
      </xdr:spPr>
    </xdr:pic>
    <xdr:clientData/>
  </xdr:twoCellAnchor>
  <xdr:twoCellAnchor editAs="oneCell">
    <xdr:from>
      <xdr:col>12</xdr:col>
      <xdr:colOff>295274</xdr:colOff>
      <xdr:row>78</xdr:row>
      <xdr:rowOff>104774</xdr:rowOff>
    </xdr:from>
    <xdr:to>
      <xdr:col>21</xdr:col>
      <xdr:colOff>409575</xdr:colOff>
      <xdr:row>103</xdr:row>
      <xdr:rowOff>114300</xdr:rowOff>
    </xdr:to>
    <xdr:pic>
      <xdr:nvPicPr>
        <xdr:cNvPr id="43" name="Picture 42"/>
        <xdr:cNvPicPr>
          <a:picLocks noChangeAspect="1"/>
        </xdr:cNvPicPr>
      </xdr:nvPicPr>
      <xdr:blipFill rotWithShape="1">
        <a:blip xmlns:r="http://schemas.openxmlformats.org/officeDocument/2006/relationships" r:embed="rId7"/>
        <a:srcRect l="26581" t="22468" r="21146" b="19168"/>
        <a:stretch/>
      </xdr:blipFill>
      <xdr:spPr>
        <a:xfrm>
          <a:off x="7639049" y="12944474"/>
          <a:ext cx="5600701" cy="4057651"/>
        </a:xfrm>
        <a:prstGeom prst="rect">
          <a:avLst/>
        </a:prstGeom>
      </xdr:spPr>
    </xdr:pic>
    <xdr:clientData/>
  </xdr:twoCellAnchor>
  <xdr:twoCellAnchor editAs="oneCell">
    <xdr:from>
      <xdr:col>12</xdr:col>
      <xdr:colOff>295275</xdr:colOff>
      <xdr:row>104</xdr:row>
      <xdr:rowOff>19049</xdr:rowOff>
    </xdr:from>
    <xdr:to>
      <xdr:col>21</xdr:col>
      <xdr:colOff>409575</xdr:colOff>
      <xdr:row>126</xdr:row>
      <xdr:rowOff>38100</xdr:rowOff>
    </xdr:to>
    <xdr:pic>
      <xdr:nvPicPr>
        <xdr:cNvPr id="44" name="Picture 43"/>
        <xdr:cNvPicPr>
          <a:picLocks noChangeAspect="1"/>
        </xdr:cNvPicPr>
      </xdr:nvPicPr>
      <xdr:blipFill rotWithShape="1">
        <a:blip xmlns:r="http://schemas.openxmlformats.org/officeDocument/2006/relationships" r:embed="rId8"/>
        <a:srcRect l="26581" t="22606" r="21146" b="25881"/>
        <a:stretch/>
      </xdr:blipFill>
      <xdr:spPr>
        <a:xfrm>
          <a:off x="7639050" y="17068799"/>
          <a:ext cx="5600700" cy="358140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a:ext>
          </a:extLst>
        </a:blip>
        <a:stretch>
          <a:fillRect/>
        </a:stretch>
      </xdr:blipFill>
      <xdr:spPr>
        <a:xfrm>
          <a:off x="657225" y="1066800"/>
          <a:ext cx="5761905" cy="7600001"/>
        </a:xfrm>
        <a:prstGeom prst="rect">
          <a:avLst/>
        </a:prstGeom>
      </xdr:spPr>
    </xdr:pic>
    <xdr:clientData/>
  </xdr:twoCellAnchor>
  <xdr:twoCellAnchor>
    <xdr:from>
      <xdr:col>6</xdr:col>
      <xdr:colOff>189833</xdr:colOff>
      <xdr:row>23</xdr:row>
      <xdr:rowOff>60733</xdr:rowOff>
    </xdr:from>
    <xdr:to>
      <xdr:col>6</xdr:col>
      <xdr:colOff>601660</xdr:colOff>
      <xdr:row>36</xdr:row>
      <xdr:rowOff>132775</xdr:rowOff>
    </xdr:to>
    <xdr:sp macro="" textlink="">
      <xdr:nvSpPr>
        <xdr:cNvPr id="4" name="Left Arrow 3"/>
        <xdr:cNvSpPr/>
      </xdr:nvSpPr>
      <xdr:spPr>
        <a:xfrm rot="16693319">
          <a:off x="2993388" y="4858128"/>
          <a:ext cx="2177067" cy="411827"/>
        </a:xfrm>
        <a:prstGeom prst="lef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200" b="1"/>
            <a:t>AZT</a:t>
          </a:r>
        </a:p>
      </xdr:txBody>
    </xdr:sp>
    <xdr:clientData/>
  </xdr:twoCellAnchor>
  <xdr:twoCellAnchor>
    <xdr:from>
      <xdr:col>7</xdr:col>
      <xdr:colOff>419100</xdr:colOff>
      <xdr:row>16</xdr:row>
      <xdr:rowOff>85725</xdr:rowOff>
    </xdr:from>
    <xdr:to>
      <xdr:col>8</xdr:col>
      <xdr:colOff>457200</xdr:colOff>
      <xdr:row>18</xdr:row>
      <xdr:rowOff>85725</xdr:rowOff>
    </xdr:to>
    <xdr:sp macro="" textlink="">
      <xdr:nvSpPr>
        <xdr:cNvPr id="5" name="TextBox 4"/>
        <xdr:cNvSpPr txBox="1"/>
      </xdr:nvSpPr>
      <xdr:spPr>
        <a:xfrm>
          <a:off x="4714875" y="286702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7</xdr:col>
      <xdr:colOff>276225</xdr:colOff>
      <xdr:row>18</xdr:row>
      <xdr:rowOff>85725</xdr:rowOff>
    </xdr:from>
    <xdr:to>
      <xdr:col>8</xdr:col>
      <xdr:colOff>133350</xdr:colOff>
      <xdr:row>25</xdr:row>
      <xdr:rowOff>47625</xdr:rowOff>
    </xdr:to>
    <xdr:cxnSp macro="">
      <xdr:nvCxnSpPr>
        <xdr:cNvPr id="6" name="Straight Arrow Connector 5"/>
        <xdr:cNvCxnSpPr>
          <a:stCxn id="5" idx="2"/>
        </xdr:cNvCxnSpPr>
      </xdr:nvCxnSpPr>
      <xdr:spPr>
        <a:xfrm flipH="1">
          <a:off x="4572000" y="3190875"/>
          <a:ext cx="466725" cy="1095375"/>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428625</xdr:colOff>
      <xdr:row>43</xdr:row>
      <xdr:rowOff>123825</xdr:rowOff>
    </xdr:from>
    <xdr:to>
      <xdr:col>6</xdr:col>
      <xdr:colOff>438150</xdr:colOff>
      <xdr:row>45</xdr:row>
      <xdr:rowOff>123825</xdr:rowOff>
    </xdr:to>
    <xdr:sp macro="" textlink="">
      <xdr:nvSpPr>
        <xdr:cNvPr id="7" name="TextBox 6"/>
        <xdr:cNvSpPr txBox="1"/>
      </xdr:nvSpPr>
      <xdr:spPr>
        <a:xfrm>
          <a:off x="3476625" y="7277100"/>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6</xdr:col>
      <xdr:colOff>114300</xdr:colOff>
      <xdr:row>37</xdr:row>
      <xdr:rowOff>28575</xdr:rowOff>
    </xdr:from>
    <xdr:to>
      <xdr:col>6</xdr:col>
      <xdr:colOff>561975</xdr:colOff>
      <xdr:row>43</xdr:row>
      <xdr:rowOff>123825</xdr:rowOff>
    </xdr:to>
    <xdr:cxnSp macro="">
      <xdr:nvCxnSpPr>
        <xdr:cNvPr id="8" name="Straight Arrow Connector 7"/>
        <xdr:cNvCxnSpPr>
          <a:stCxn id="7" idx="0"/>
        </xdr:cNvCxnSpPr>
      </xdr:nvCxnSpPr>
      <xdr:spPr>
        <a:xfrm flipV="1">
          <a:off x="3800475" y="6210300"/>
          <a:ext cx="447675" cy="1066800"/>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0</xdr:colOff>
      <xdr:row>8</xdr:row>
      <xdr:rowOff>0</xdr:rowOff>
    </xdr:from>
    <xdr:to>
      <xdr:col>21</xdr:col>
      <xdr:colOff>76200</xdr:colOff>
      <xdr:row>36</xdr:row>
      <xdr:rowOff>95250</xdr:rowOff>
    </xdr:to>
    <xdr:pic>
      <xdr:nvPicPr>
        <xdr:cNvPr id="17" name="Picture 16"/>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a:ext>
          </a:extLst>
        </a:blip>
        <a:stretch>
          <a:fillRect/>
        </a:stretch>
      </xdr:blipFill>
      <xdr:spPr>
        <a:xfrm>
          <a:off x="6734175" y="1485900"/>
          <a:ext cx="6172200" cy="4629150"/>
        </a:xfrm>
        <a:prstGeom prst="rect">
          <a:avLst/>
        </a:prstGeom>
      </xdr:spPr>
    </xdr:pic>
    <xdr:clientData/>
  </xdr:twoCellAnchor>
  <xdr:twoCellAnchor editAs="oneCell">
    <xdr:from>
      <xdr:col>1</xdr:col>
      <xdr:colOff>276225</xdr:colOff>
      <xdr:row>57</xdr:row>
      <xdr:rowOff>47625</xdr:rowOff>
    </xdr:from>
    <xdr:to>
      <xdr:col>10</xdr:col>
      <xdr:colOff>133350</xdr:colOff>
      <xdr:row>79</xdr:row>
      <xdr:rowOff>76200</xdr:rowOff>
    </xdr:to>
    <xdr:pic>
      <xdr:nvPicPr>
        <xdr:cNvPr id="19" name="Picture 18"/>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a:ext>
          </a:extLst>
        </a:blip>
        <a:srcRect/>
        <a:stretch/>
      </xdr:blipFill>
      <xdr:spPr>
        <a:xfrm>
          <a:off x="885825" y="9486900"/>
          <a:ext cx="5372100" cy="3590925"/>
        </a:xfrm>
        <a:prstGeom prst="rect">
          <a:avLst/>
        </a:prstGeom>
      </xdr:spPr>
    </xdr:pic>
    <xdr:clientData/>
  </xdr:twoCellAnchor>
  <xdr:twoCellAnchor editAs="oneCell">
    <xdr:from>
      <xdr:col>12</xdr:col>
      <xdr:colOff>266700</xdr:colOff>
      <xdr:row>55</xdr:row>
      <xdr:rowOff>9525</xdr:rowOff>
    </xdr:from>
    <xdr:to>
      <xdr:col>21</xdr:col>
      <xdr:colOff>180975</xdr:colOff>
      <xdr:row>80</xdr:row>
      <xdr:rowOff>38100</xdr:rowOff>
    </xdr:to>
    <xdr:pic>
      <xdr:nvPicPr>
        <xdr:cNvPr id="20" name="Picture 19"/>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a:ext>
          </a:extLst>
        </a:blip>
        <a:srcRect/>
        <a:stretch/>
      </xdr:blipFill>
      <xdr:spPr>
        <a:xfrm>
          <a:off x="7610475" y="9124950"/>
          <a:ext cx="5400675" cy="4076700"/>
        </a:xfrm>
        <a:prstGeom prst="rect">
          <a:avLst/>
        </a:prstGeom>
      </xdr:spPr>
    </xdr:pic>
    <xdr:clientData/>
  </xdr:twoCellAnchor>
  <xdr:twoCellAnchor editAs="oneCell">
    <xdr:from>
      <xdr:col>1</xdr:col>
      <xdr:colOff>276225</xdr:colOff>
      <xdr:row>80</xdr:row>
      <xdr:rowOff>114300</xdr:rowOff>
    </xdr:from>
    <xdr:to>
      <xdr:col>10</xdr:col>
      <xdr:colOff>142875</xdr:colOff>
      <xdr:row>106</xdr:row>
      <xdr:rowOff>47625</xdr:rowOff>
    </xdr:to>
    <xdr:pic>
      <xdr:nvPicPr>
        <xdr:cNvPr id="21" name="Picture 20"/>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a:ext>
          </a:extLst>
        </a:blip>
        <a:srcRect/>
        <a:stretch/>
      </xdr:blipFill>
      <xdr:spPr>
        <a:xfrm>
          <a:off x="885825" y="13277850"/>
          <a:ext cx="5381625" cy="4143375"/>
        </a:xfrm>
        <a:prstGeom prst="rect">
          <a:avLst/>
        </a:prstGeom>
      </xdr:spPr>
    </xdr:pic>
    <xdr:clientData/>
  </xdr:twoCellAnchor>
  <xdr:twoCellAnchor editAs="oneCell">
    <xdr:from>
      <xdr:col>12</xdr:col>
      <xdr:colOff>257175</xdr:colOff>
      <xdr:row>81</xdr:row>
      <xdr:rowOff>76200</xdr:rowOff>
    </xdr:from>
    <xdr:to>
      <xdr:col>21</xdr:col>
      <xdr:colOff>152400</xdr:colOff>
      <xdr:row>103</xdr:row>
      <xdr:rowOff>0</xdr:rowOff>
    </xdr:to>
    <xdr:pic>
      <xdr:nvPicPr>
        <xdr:cNvPr id="22" name="Picture 21"/>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a:ext>
          </a:extLst>
        </a:blip>
        <a:srcRect/>
        <a:stretch/>
      </xdr:blipFill>
      <xdr:spPr>
        <a:xfrm>
          <a:off x="7600950" y="13401675"/>
          <a:ext cx="5381625" cy="3486150"/>
        </a:xfrm>
        <a:prstGeom prst="rect">
          <a:avLst/>
        </a:prstGeom>
      </xdr:spPr>
    </xdr:pic>
    <xdr:clientData/>
  </xdr:twoCellAnchor>
  <xdr:twoCellAnchor editAs="oneCell">
    <xdr:from>
      <xdr:col>12</xdr:col>
      <xdr:colOff>9524</xdr:colOff>
      <xdr:row>119</xdr:row>
      <xdr:rowOff>38100</xdr:rowOff>
    </xdr:from>
    <xdr:to>
      <xdr:col>21</xdr:col>
      <xdr:colOff>95249</xdr:colOff>
      <xdr:row>141</xdr:row>
      <xdr:rowOff>104775</xdr:rowOff>
    </xdr:to>
    <xdr:pic>
      <xdr:nvPicPr>
        <xdr:cNvPr id="3" name="Picture 2"/>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a:ext>
          </a:extLst>
        </a:blip>
        <a:srcRect/>
        <a:stretch/>
      </xdr:blipFill>
      <xdr:spPr>
        <a:xfrm>
          <a:off x="7353299" y="19535775"/>
          <a:ext cx="5572125" cy="36290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2" name="Picture 1"/>
        <xdr:cNvPicPr>
          <a:picLocks noChangeAspect="1"/>
        </xdr:cNvPicPr>
      </xdr:nvPicPr>
      <xdr:blipFill>
        <a:blip xmlns:r="http://schemas.openxmlformats.org/officeDocument/2006/relationships" r:embed="rId1"/>
        <a:stretch>
          <a:fillRect/>
        </a:stretch>
      </xdr:blipFill>
      <xdr:spPr>
        <a:xfrm>
          <a:off x="657225" y="1066800"/>
          <a:ext cx="5761905" cy="7600001"/>
        </a:xfrm>
        <a:prstGeom prst="rect">
          <a:avLst/>
        </a:prstGeom>
      </xdr:spPr>
    </xdr:pic>
    <xdr:clientData/>
  </xdr:twoCellAnchor>
  <xdr:twoCellAnchor>
    <xdr:from>
      <xdr:col>2</xdr:col>
      <xdr:colOff>28575</xdr:colOff>
      <xdr:row>18</xdr:row>
      <xdr:rowOff>104775</xdr:rowOff>
    </xdr:from>
    <xdr:to>
      <xdr:col>3</xdr:col>
      <xdr:colOff>66675</xdr:colOff>
      <xdr:row>20</xdr:row>
      <xdr:rowOff>104775</xdr:rowOff>
    </xdr:to>
    <xdr:sp macro="" textlink="">
      <xdr:nvSpPr>
        <xdr:cNvPr id="4" name="TextBox 3"/>
        <xdr:cNvSpPr txBox="1"/>
      </xdr:nvSpPr>
      <xdr:spPr>
        <a:xfrm>
          <a:off x="1247775" y="320992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2</xdr:col>
      <xdr:colOff>352425</xdr:colOff>
      <xdr:row>20</xdr:row>
      <xdr:rowOff>104775</xdr:rowOff>
    </xdr:from>
    <xdr:to>
      <xdr:col>2</xdr:col>
      <xdr:colOff>371476</xdr:colOff>
      <xdr:row>26</xdr:row>
      <xdr:rowOff>28575</xdr:rowOff>
    </xdr:to>
    <xdr:cxnSp macro="">
      <xdr:nvCxnSpPr>
        <xdr:cNvPr id="5" name="Straight Arrow Connector 4"/>
        <xdr:cNvCxnSpPr>
          <a:stCxn id="4" idx="2"/>
        </xdr:cNvCxnSpPr>
      </xdr:nvCxnSpPr>
      <xdr:spPr>
        <a:xfrm>
          <a:off x="1571625" y="3533775"/>
          <a:ext cx="19051" cy="895350"/>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238125</xdr:colOff>
      <xdr:row>15</xdr:row>
      <xdr:rowOff>38100</xdr:rowOff>
    </xdr:from>
    <xdr:to>
      <xdr:col>8</xdr:col>
      <xdr:colOff>276225</xdr:colOff>
      <xdr:row>17</xdr:row>
      <xdr:rowOff>38100</xdr:rowOff>
    </xdr:to>
    <xdr:sp macro="" textlink="">
      <xdr:nvSpPr>
        <xdr:cNvPr id="6" name="TextBox 5"/>
        <xdr:cNvSpPr txBox="1"/>
      </xdr:nvSpPr>
      <xdr:spPr>
        <a:xfrm>
          <a:off x="4533900" y="265747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6</xdr:col>
      <xdr:colOff>85725</xdr:colOff>
      <xdr:row>17</xdr:row>
      <xdr:rowOff>38100</xdr:rowOff>
    </xdr:from>
    <xdr:to>
      <xdr:col>7</xdr:col>
      <xdr:colOff>561975</xdr:colOff>
      <xdr:row>25</xdr:row>
      <xdr:rowOff>57150</xdr:rowOff>
    </xdr:to>
    <xdr:cxnSp macro="">
      <xdr:nvCxnSpPr>
        <xdr:cNvPr id="7" name="Straight Arrow Connector 6"/>
        <xdr:cNvCxnSpPr>
          <a:stCxn id="6" idx="2"/>
        </xdr:cNvCxnSpPr>
      </xdr:nvCxnSpPr>
      <xdr:spPr>
        <a:xfrm flipH="1">
          <a:off x="3771900" y="2981325"/>
          <a:ext cx="1085850" cy="1314450"/>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54071</xdr:colOff>
      <xdr:row>21</xdr:row>
      <xdr:rowOff>67802</xdr:rowOff>
    </xdr:from>
    <xdr:to>
      <xdr:col>6</xdr:col>
      <xdr:colOff>307667</xdr:colOff>
      <xdr:row>25</xdr:row>
      <xdr:rowOff>1243</xdr:rowOff>
    </xdr:to>
    <xdr:sp macro="" textlink="">
      <xdr:nvSpPr>
        <xdr:cNvPr id="14" name="Right Arrow 13"/>
        <xdr:cNvSpPr/>
      </xdr:nvSpPr>
      <xdr:spPr>
        <a:xfrm rot="21245944">
          <a:off x="1882871" y="3658727"/>
          <a:ext cx="2110971" cy="581141"/>
        </a:xfrm>
        <a:prstGeom prst="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400" b="1"/>
            <a:t>DYT</a:t>
          </a:r>
        </a:p>
      </xdr:txBody>
    </xdr:sp>
    <xdr:clientData/>
  </xdr:twoCellAnchor>
  <xdr:twoCellAnchor editAs="oneCell">
    <xdr:from>
      <xdr:col>11</xdr:col>
      <xdr:colOff>0</xdr:colOff>
      <xdr:row>10</xdr:row>
      <xdr:rowOff>0</xdr:rowOff>
    </xdr:from>
    <xdr:to>
      <xdr:col>20</xdr:col>
      <xdr:colOff>596900</xdr:colOff>
      <xdr:row>38</xdr:row>
      <xdr:rowOff>28575</xdr:rowOff>
    </xdr:to>
    <xdr:pic>
      <xdr:nvPicPr>
        <xdr:cNvPr id="20" name="Picture 19"/>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734175" y="1809750"/>
          <a:ext cx="6083300" cy="4562475"/>
        </a:xfrm>
        <a:prstGeom prst="rect">
          <a:avLst/>
        </a:prstGeom>
      </xdr:spPr>
    </xdr:pic>
    <xdr:clientData/>
  </xdr:twoCellAnchor>
  <xdr:twoCellAnchor editAs="oneCell">
    <xdr:from>
      <xdr:col>1</xdr:col>
      <xdr:colOff>342899</xdr:colOff>
      <xdr:row>57</xdr:row>
      <xdr:rowOff>152400</xdr:rowOff>
    </xdr:from>
    <xdr:to>
      <xdr:col>10</xdr:col>
      <xdr:colOff>361949</xdr:colOff>
      <xdr:row>80</xdr:row>
      <xdr:rowOff>38100</xdr:rowOff>
    </xdr:to>
    <xdr:pic>
      <xdr:nvPicPr>
        <xdr:cNvPr id="21" name="Picture 20"/>
        <xdr:cNvPicPr>
          <a:picLocks noChangeAspect="1"/>
        </xdr:cNvPicPr>
      </xdr:nvPicPr>
      <xdr:blipFill rotWithShape="1">
        <a:blip xmlns:r="http://schemas.openxmlformats.org/officeDocument/2006/relationships" r:embed="rId3"/>
        <a:srcRect l="26723" t="23428" r="21349" b="24648"/>
        <a:stretch/>
      </xdr:blipFill>
      <xdr:spPr>
        <a:xfrm>
          <a:off x="952499" y="9591675"/>
          <a:ext cx="5534025" cy="3609975"/>
        </a:xfrm>
        <a:prstGeom prst="rect">
          <a:avLst/>
        </a:prstGeom>
      </xdr:spPr>
    </xdr:pic>
    <xdr:clientData/>
  </xdr:twoCellAnchor>
  <xdr:twoCellAnchor editAs="oneCell">
    <xdr:from>
      <xdr:col>11</xdr:col>
      <xdr:colOff>581025</xdr:colOff>
      <xdr:row>55</xdr:row>
      <xdr:rowOff>9524</xdr:rowOff>
    </xdr:from>
    <xdr:to>
      <xdr:col>21</xdr:col>
      <xdr:colOff>28575</xdr:colOff>
      <xdr:row>80</xdr:row>
      <xdr:rowOff>57150</xdr:rowOff>
    </xdr:to>
    <xdr:pic>
      <xdr:nvPicPr>
        <xdr:cNvPr id="22" name="Picture 21"/>
        <xdr:cNvPicPr>
          <a:picLocks noChangeAspect="1"/>
        </xdr:cNvPicPr>
      </xdr:nvPicPr>
      <xdr:blipFill rotWithShape="1">
        <a:blip xmlns:r="http://schemas.openxmlformats.org/officeDocument/2006/relationships" r:embed="rId4"/>
        <a:srcRect l="26634" t="22469" r="21349" b="18620"/>
        <a:stretch/>
      </xdr:blipFill>
      <xdr:spPr>
        <a:xfrm>
          <a:off x="7315200" y="9124949"/>
          <a:ext cx="5543550" cy="4095751"/>
        </a:xfrm>
        <a:prstGeom prst="rect">
          <a:avLst/>
        </a:prstGeom>
      </xdr:spPr>
    </xdr:pic>
    <xdr:clientData/>
  </xdr:twoCellAnchor>
  <xdr:twoCellAnchor editAs="oneCell">
    <xdr:from>
      <xdr:col>1</xdr:col>
      <xdr:colOff>352424</xdr:colOff>
      <xdr:row>81</xdr:row>
      <xdr:rowOff>0</xdr:rowOff>
    </xdr:from>
    <xdr:to>
      <xdr:col>10</xdr:col>
      <xdr:colOff>352424</xdr:colOff>
      <xdr:row>106</xdr:row>
      <xdr:rowOff>133350</xdr:rowOff>
    </xdr:to>
    <xdr:pic>
      <xdr:nvPicPr>
        <xdr:cNvPr id="23" name="Picture 22"/>
        <xdr:cNvPicPr>
          <a:picLocks noChangeAspect="1"/>
        </xdr:cNvPicPr>
      </xdr:nvPicPr>
      <xdr:blipFill rotWithShape="1">
        <a:blip xmlns:r="http://schemas.openxmlformats.org/officeDocument/2006/relationships" r:embed="rId5"/>
        <a:srcRect l="26724" t="23154" r="21527" b="16702"/>
        <a:stretch/>
      </xdr:blipFill>
      <xdr:spPr>
        <a:xfrm>
          <a:off x="962024" y="13325475"/>
          <a:ext cx="5514975" cy="4181475"/>
        </a:xfrm>
        <a:prstGeom prst="rect">
          <a:avLst/>
        </a:prstGeom>
      </xdr:spPr>
    </xdr:pic>
    <xdr:clientData/>
  </xdr:twoCellAnchor>
  <xdr:twoCellAnchor editAs="oneCell">
    <xdr:from>
      <xdr:col>11</xdr:col>
      <xdr:colOff>590550</xdr:colOff>
      <xdr:row>81</xdr:row>
      <xdr:rowOff>142875</xdr:rowOff>
    </xdr:from>
    <xdr:to>
      <xdr:col>21</xdr:col>
      <xdr:colOff>28575</xdr:colOff>
      <xdr:row>103</xdr:row>
      <xdr:rowOff>38100</xdr:rowOff>
    </xdr:to>
    <xdr:pic>
      <xdr:nvPicPr>
        <xdr:cNvPr id="25" name="Picture 24"/>
        <xdr:cNvPicPr>
          <a:picLocks noChangeAspect="1"/>
        </xdr:cNvPicPr>
      </xdr:nvPicPr>
      <xdr:blipFill rotWithShape="1">
        <a:blip xmlns:r="http://schemas.openxmlformats.org/officeDocument/2006/relationships" r:embed="rId6"/>
        <a:srcRect l="26813" t="22743" r="21259" b="27525"/>
        <a:stretch/>
      </xdr:blipFill>
      <xdr:spPr>
        <a:xfrm>
          <a:off x="7324725" y="13468350"/>
          <a:ext cx="5534025" cy="3457575"/>
        </a:xfrm>
        <a:prstGeom prst="rect">
          <a:avLst/>
        </a:prstGeom>
      </xdr:spPr>
    </xdr:pic>
    <xdr:clientData/>
  </xdr:twoCellAnchor>
  <xdr:twoCellAnchor editAs="oneCell">
    <xdr:from>
      <xdr:col>11</xdr:col>
      <xdr:colOff>323850</xdr:colOff>
      <xdr:row>119</xdr:row>
      <xdr:rowOff>47625</xdr:rowOff>
    </xdr:from>
    <xdr:to>
      <xdr:col>20</xdr:col>
      <xdr:colOff>342900</xdr:colOff>
      <xdr:row>141</xdr:row>
      <xdr:rowOff>76200</xdr:rowOff>
    </xdr:to>
    <xdr:pic>
      <xdr:nvPicPr>
        <xdr:cNvPr id="26" name="Picture 25"/>
        <xdr:cNvPicPr>
          <a:picLocks noChangeAspect="1"/>
        </xdr:cNvPicPr>
      </xdr:nvPicPr>
      <xdr:blipFill rotWithShape="1">
        <a:blip xmlns:r="http://schemas.openxmlformats.org/officeDocument/2006/relationships" r:embed="rId7"/>
        <a:srcRect l="26902" t="22743" r="21438" b="25607"/>
        <a:stretch/>
      </xdr:blipFill>
      <xdr:spPr>
        <a:xfrm>
          <a:off x="7058025" y="19545300"/>
          <a:ext cx="5505450" cy="359092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2" name="Picture 1"/>
        <xdr:cNvPicPr>
          <a:picLocks noChangeAspect="1"/>
        </xdr:cNvPicPr>
      </xdr:nvPicPr>
      <xdr:blipFill>
        <a:blip xmlns:r="http://schemas.openxmlformats.org/officeDocument/2006/relationships" r:embed="rId1"/>
        <a:stretch>
          <a:fillRect/>
        </a:stretch>
      </xdr:blipFill>
      <xdr:spPr>
        <a:xfrm>
          <a:off x="657225" y="1066800"/>
          <a:ext cx="5761905" cy="7600001"/>
        </a:xfrm>
        <a:prstGeom prst="rect">
          <a:avLst/>
        </a:prstGeom>
      </xdr:spPr>
    </xdr:pic>
    <xdr:clientData/>
  </xdr:twoCellAnchor>
  <xdr:twoCellAnchor>
    <xdr:from>
      <xdr:col>2</xdr:col>
      <xdr:colOff>28575</xdr:colOff>
      <xdr:row>18</xdr:row>
      <xdr:rowOff>104775</xdr:rowOff>
    </xdr:from>
    <xdr:to>
      <xdr:col>3</xdr:col>
      <xdr:colOff>66675</xdr:colOff>
      <xdr:row>20</xdr:row>
      <xdr:rowOff>104775</xdr:rowOff>
    </xdr:to>
    <xdr:sp macro="" textlink="">
      <xdr:nvSpPr>
        <xdr:cNvPr id="3" name="TextBox 2"/>
        <xdr:cNvSpPr txBox="1"/>
      </xdr:nvSpPr>
      <xdr:spPr>
        <a:xfrm>
          <a:off x="1247775" y="320992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2</xdr:col>
      <xdr:colOff>352425</xdr:colOff>
      <xdr:row>20</xdr:row>
      <xdr:rowOff>104775</xdr:rowOff>
    </xdr:from>
    <xdr:to>
      <xdr:col>4</xdr:col>
      <xdr:colOff>457200</xdr:colOff>
      <xdr:row>24</xdr:row>
      <xdr:rowOff>104775</xdr:rowOff>
    </xdr:to>
    <xdr:cxnSp macro="">
      <xdr:nvCxnSpPr>
        <xdr:cNvPr id="4" name="Straight Arrow Connector 3"/>
        <xdr:cNvCxnSpPr>
          <a:stCxn id="3" idx="2"/>
        </xdr:cNvCxnSpPr>
      </xdr:nvCxnSpPr>
      <xdr:spPr>
        <a:xfrm>
          <a:off x="1571625" y="3533775"/>
          <a:ext cx="1323975" cy="647700"/>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238125</xdr:colOff>
      <xdr:row>15</xdr:row>
      <xdr:rowOff>38100</xdr:rowOff>
    </xdr:from>
    <xdr:to>
      <xdr:col>8</xdr:col>
      <xdr:colOff>276225</xdr:colOff>
      <xdr:row>17</xdr:row>
      <xdr:rowOff>38100</xdr:rowOff>
    </xdr:to>
    <xdr:sp macro="" textlink="">
      <xdr:nvSpPr>
        <xdr:cNvPr id="5" name="TextBox 4"/>
        <xdr:cNvSpPr txBox="1"/>
      </xdr:nvSpPr>
      <xdr:spPr>
        <a:xfrm>
          <a:off x="4533900" y="265747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4</xdr:col>
      <xdr:colOff>457200</xdr:colOff>
      <xdr:row>14</xdr:row>
      <xdr:rowOff>104775</xdr:rowOff>
    </xdr:from>
    <xdr:to>
      <xdr:col>7</xdr:col>
      <xdr:colOff>238125</xdr:colOff>
      <xdr:row>16</xdr:row>
      <xdr:rowOff>38100</xdr:rowOff>
    </xdr:to>
    <xdr:cxnSp macro="">
      <xdr:nvCxnSpPr>
        <xdr:cNvPr id="6" name="Straight Arrow Connector 5"/>
        <xdr:cNvCxnSpPr>
          <a:stCxn id="5" idx="1"/>
        </xdr:cNvCxnSpPr>
      </xdr:nvCxnSpPr>
      <xdr:spPr>
        <a:xfrm flipH="1" flipV="1">
          <a:off x="2895600" y="2562225"/>
          <a:ext cx="1638300" cy="257175"/>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66487</xdr:colOff>
      <xdr:row>13</xdr:row>
      <xdr:rowOff>55389</xdr:rowOff>
    </xdr:from>
    <xdr:to>
      <xdr:col>6</xdr:col>
      <xdr:colOff>9453</xdr:colOff>
      <xdr:row>26</xdr:row>
      <xdr:rowOff>61285</xdr:rowOff>
    </xdr:to>
    <xdr:sp macro="" textlink="">
      <xdr:nvSpPr>
        <xdr:cNvPr id="7" name="Right Arrow 6"/>
        <xdr:cNvSpPr/>
      </xdr:nvSpPr>
      <xdr:spPr>
        <a:xfrm rot="16200000">
          <a:off x="2349597" y="3115804"/>
          <a:ext cx="2110921" cy="581141"/>
        </a:xfrm>
        <a:prstGeom prst="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400" b="1"/>
            <a:t>DZT</a:t>
          </a:r>
        </a:p>
      </xdr:txBody>
    </xdr:sp>
    <xdr:clientData/>
  </xdr:twoCellAnchor>
  <xdr:twoCellAnchor editAs="oneCell">
    <xdr:from>
      <xdr:col>11</xdr:col>
      <xdr:colOff>0</xdr:colOff>
      <xdr:row>10</xdr:row>
      <xdr:rowOff>0</xdr:rowOff>
    </xdr:from>
    <xdr:to>
      <xdr:col>20</xdr:col>
      <xdr:colOff>596900</xdr:colOff>
      <xdr:row>38</xdr:row>
      <xdr:rowOff>28575</xdr:rowOff>
    </xdr:to>
    <xdr:pic>
      <xdr:nvPicPr>
        <xdr:cNvPr id="8" name="Picture 7"/>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734175" y="1809750"/>
          <a:ext cx="6083300" cy="4562475"/>
        </a:xfrm>
        <a:prstGeom prst="rect">
          <a:avLst/>
        </a:prstGeom>
      </xdr:spPr>
    </xdr:pic>
    <xdr:clientData/>
  </xdr:twoCellAnchor>
  <xdr:twoCellAnchor editAs="oneCell">
    <xdr:from>
      <xdr:col>11</xdr:col>
      <xdr:colOff>323850</xdr:colOff>
      <xdr:row>119</xdr:row>
      <xdr:rowOff>47625</xdr:rowOff>
    </xdr:from>
    <xdr:to>
      <xdr:col>20</xdr:col>
      <xdr:colOff>342900</xdr:colOff>
      <xdr:row>141</xdr:row>
      <xdr:rowOff>76200</xdr:rowOff>
    </xdr:to>
    <xdr:pic>
      <xdr:nvPicPr>
        <xdr:cNvPr id="13" name="Picture 12"/>
        <xdr:cNvPicPr>
          <a:picLocks noChangeAspect="1"/>
        </xdr:cNvPicPr>
      </xdr:nvPicPr>
      <xdr:blipFill rotWithShape="1">
        <a:blip xmlns:r="http://schemas.openxmlformats.org/officeDocument/2006/relationships" r:embed="rId3"/>
        <a:srcRect l="26902" t="22743" r="21438" b="25607"/>
        <a:stretch/>
      </xdr:blipFill>
      <xdr:spPr>
        <a:xfrm>
          <a:off x="7058025" y="19545300"/>
          <a:ext cx="5505450" cy="3590925"/>
        </a:xfrm>
        <a:prstGeom prst="rect">
          <a:avLst/>
        </a:prstGeom>
      </xdr:spPr>
    </xdr:pic>
    <xdr:clientData/>
  </xdr:twoCellAnchor>
  <xdr:twoCellAnchor editAs="oneCell">
    <xdr:from>
      <xdr:col>1</xdr:col>
      <xdr:colOff>323849</xdr:colOff>
      <xdr:row>57</xdr:row>
      <xdr:rowOff>114300</xdr:rowOff>
    </xdr:from>
    <xdr:to>
      <xdr:col>10</xdr:col>
      <xdr:colOff>323849</xdr:colOff>
      <xdr:row>79</xdr:row>
      <xdr:rowOff>66675</xdr:rowOff>
    </xdr:to>
    <xdr:pic>
      <xdr:nvPicPr>
        <xdr:cNvPr id="17" name="Picture 16"/>
        <xdr:cNvPicPr>
          <a:picLocks noChangeAspect="1"/>
        </xdr:cNvPicPr>
      </xdr:nvPicPr>
      <xdr:blipFill rotWithShape="1">
        <a:blip xmlns:r="http://schemas.openxmlformats.org/officeDocument/2006/relationships" r:embed="rId4"/>
        <a:srcRect l="26902" t="22880" r="21349" b="26566"/>
        <a:stretch/>
      </xdr:blipFill>
      <xdr:spPr>
        <a:xfrm>
          <a:off x="933449" y="9553575"/>
          <a:ext cx="5514975" cy="3514725"/>
        </a:xfrm>
        <a:prstGeom prst="rect">
          <a:avLst/>
        </a:prstGeom>
      </xdr:spPr>
    </xdr:pic>
    <xdr:clientData/>
  </xdr:twoCellAnchor>
  <xdr:twoCellAnchor editAs="oneCell">
    <xdr:from>
      <xdr:col>11</xdr:col>
      <xdr:colOff>571499</xdr:colOff>
      <xdr:row>54</xdr:row>
      <xdr:rowOff>133350</xdr:rowOff>
    </xdr:from>
    <xdr:to>
      <xdr:col>21</xdr:col>
      <xdr:colOff>19050</xdr:colOff>
      <xdr:row>80</xdr:row>
      <xdr:rowOff>19050</xdr:rowOff>
    </xdr:to>
    <xdr:pic>
      <xdr:nvPicPr>
        <xdr:cNvPr id="18" name="Picture 17"/>
        <xdr:cNvPicPr>
          <a:picLocks noChangeAspect="1"/>
        </xdr:cNvPicPr>
      </xdr:nvPicPr>
      <xdr:blipFill rotWithShape="1">
        <a:blip xmlns:r="http://schemas.openxmlformats.org/officeDocument/2006/relationships" r:embed="rId5"/>
        <a:srcRect l="26724" t="22331" r="21259" b="18758"/>
        <a:stretch/>
      </xdr:blipFill>
      <xdr:spPr>
        <a:xfrm>
          <a:off x="7305674" y="9086850"/>
          <a:ext cx="5543551" cy="4095750"/>
        </a:xfrm>
        <a:prstGeom prst="rect">
          <a:avLst/>
        </a:prstGeom>
      </xdr:spPr>
    </xdr:pic>
    <xdr:clientData/>
  </xdr:twoCellAnchor>
  <xdr:twoCellAnchor editAs="oneCell">
    <xdr:from>
      <xdr:col>1</xdr:col>
      <xdr:colOff>314325</xdr:colOff>
      <xdr:row>80</xdr:row>
      <xdr:rowOff>28575</xdr:rowOff>
    </xdr:from>
    <xdr:to>
      <xdr:col>10</xdr:col>
      <xdr:colOff>352425</xdr:colOff>
      <xdr:row>106</xdr:row>
      <xdr:rowOff>28575</xdr:rowOff>
    </xdr:to>
    <xdr:pic>
      <xdr:nvPicPr>
        <xdr:cNvPr id="19" name="Picture 18"/>
        <xdr:cNvPicPr>
          <a:picLocks noChangeAspect="1"/>
        </xdr:cNvPicPr>
      </xdr:nvPicPr>
      <xdr:blipFill rotWithShape="1">
        <a:blip xmlns:r="http://schemas.openxmlformats.org/officeDocument/2006/relationships" r:embed="rId6"/>
        <a:srcRect l="26634" t="22606" r="21260" b="16839"/>
        <a:stretch/>
      </xdr:blipFill>
      <xdr:spPr>
        <a:xfrm>
          <a:off x="923925" y="13192125"/>
          <a:ext cx="5553075" cy="4210050"/>
        </a:xfrm>
        <a:prstGeom prst="rect">
          <a:avLst/>
        </a:prstGeom>
      </xdr:spPr>
    </xdr:pic>
    <xdr:clientData/>
  </xdr:twoCellAnchor>
  <xdr:twoCellAnchor editAs="oneCell">
    <xdr:from>
      <xdr:col>11</xdr:col>
      <xdr:colOff>561975</xdr:colOff>
      <xdr:row>81</xdr:row>
      <xdr:rowOff>104775</xdr:rowOff>
    </xdr:from>
    <xdr:to>
      <xdr:col>21</xdr:col>
      <xdr:colOff>19050</xdr:colOff>
      <xdr:row>103</xdr:row>
      <xdr:rowOff>76201</xdr:rowOff>
    </xdr:to>
    <xdr:pic>
      <xdr:nvPicPr>
        <xdr:cNvPr id="20" name="Picture 19"/>
        <xdr:cNvPicPr>
          <a:picLocks noChangeAspect="1"/>
        </xdr:cNvPicPr>
      </xdr:nvPicPr>
      <xdr:blipFill rotWithShape="1">
        <a:blip xmlns:r="http://schemas.openxmlformats.org/officeDocument/2006/relationships" r:embed="rId7"/>
        <a:srcRect l="26634" t="22606" r="21259" b="26566"/>
        <a:stretch/>
      </xdr:blipFill>
      <xdr:spPr>
        <a:xfrm>
          <a:off x="7296150" y="13430250"/>
          <a:ext cx="5553075" cy="353377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a:ext>
          </a:extLst>
        </a:blip>
        <a:stretch>
          <a:fillRect/>
        </a:stretch>
      </xdr:blipFill>
      <xdr:spPr>
        <a:xfrm>
          <a:off x="657225" y="1066800"/>
          <a:ext cx="5761905" cy="7600001"/>
        </a:xfrm>
        <a:prstGeom prst="rect">
          <a:avLst/>
        </a:prstGeom>
      </xdr:spPr>
    </xdr:pic>
    <xdr:clientData/>
  </xdr:twoCellAnchor>
  <xdr:twoCellAnchor>
    <xdr:from>
      <xdr:col>3</xdr:col>
      <xdr:colOff>533400</xdr:colOff>
      <xdr:row>28</xdr:row>
      <xdr:rowOff>104775</xdr:rowOff>
    </xdr:from>
    <xdr:to>
      <xdr:col>4</xdr:col>
      <xdr:colOff>571500</xdr:colOff>
      <xdr:row>30</xdr:row>
      <xdr:rowOff>104775</xdr:rowOff>
    </xdr:to>
    <xdr:sp macro="" textlink="">
      <xdr:nvSpPr>
        <xdr:cNvPr id="3" name="TextBox 2"/>
        <xdr:cNvSpPr txBox="1"/>
      </xdr:nvSpPr>
      <xdr:spPr>
        <a:xfrm>
          <a:off x="2362200" y="482917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4</xdr:col>
      <xdr:colOff>247650</xdr:colOff>
      <xdr:row>30</xdr:row>
      <xdr:rowOff>104775</xdr:rowOff>
    </xdr:from>
    <xdr:to>
      <xdr:col>6</xdr:col>
      <xdr:colOff>19050</xdr:colOff>
      <xdr:row>32</xdr:row>
      <xdr:rowOff>28575</xdr:rowOff>
    </xdr:to>
    <xdr:cxnSp macro="">
      <xdr:nvCxnSpPr>
        <xdr:cNvPr id="4" name="Straight Arrow Connector 3"/>
        <xdr:cNvCxnSpPr>
          <a:stCxn id="3" idx="2"/>
        </xdr:cNvCxnSpPr>
      </xdr:nvCxnSpPr>
      <xdr:spPr>
        <a:xfrm>
          <a:off x="2686050" y="5153025"/>
          <a:ext cx="1019175" cy="247650"/>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0</xdr:colOff>
      <xdr:row>43</xdr:row>
      <xdr:rowOff>152400</xdr:rowOff>
    </xdr:from>
    <xdr:to>
      <xdr:col>7</xdr:col>
      <xdr:colOff>38100</xdr:colOff>
      <xdr:row>45</xdr:row>
      <xdr:rowOff>152400</xdr:rowOff>
    </xdr:to>
    <xdr:sp macro="" textlink="">
      <xdr:nvSpPr>
        <xdr:cNvPr id="5" name="TextBox 4"/>
        <xdr:cNvSpPr txBox="1"/>
      </xdr:nvSpPr>
      <xdr:spPr>
        <a:xfrm>
          <a:off x="3686175" y="730567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6</xdr:col>
      <xdr:colOff>76200</xdr:colOff>
      <xdr:row>34</xdr:row>
      <xdr:rowOff>47625</xdr:rowOff>
    </xdr:from>
    <xdr:to>
      <xdr:col>6</xdr:col>
      <xdr:colOff>323850</xdr:colOff>
      <xdr:row>43</xdr:row>
      <xdr:rowOff>152400</xdr:rowOff>
    </xdr:to>
    <xdr:cxnSp macro="">
      <xdr:nvCxnSpPr>
        <xdr:cNvPr id="6" name="Straight Arrow Connector 5"/>
        <xdr:cNvCxnSpPr>
          <a:stCxn id="5" idx="0"/>
        </xdr:cNvCxnSpPr>
      </xdr:nvCxnSpPr>
      <xdr:spPr>
        <a:xfrm flipH="1" flipV="1">
          <a:off x="3762375" y="5743575"/>
          <a:ext cx="247650" cy="1562100"/>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114300</xdr:colOff>
      <xdr:row>27</xdr:row>
      <xdr:rowOff>95250</xdr:rowOff>
    </xdr:from>
    <xdr:to>
      <xdr:col>8</xdr:col>
      <xdr:colOff>552450</xdr:colOff>
      <xdr:row>38</xdr:row>
      <xdr:rowOff>66675</xdr:rowOff>
    </xdr:to>
    <xdr:sp macro="" textlink="">
      <xdr:nvSpPr>
        <xdr:cNvPr id="20" name="Circular Arrow 19"/>
        <xdr:cNvSpPr/>
      </xdr:nvSpPr>
      <xdr:spPr>
        <a:xfrm rot="5400000">
          <a:off x="3752850" y="4705350"/>
          <a:ext cx="1752600" cy="1657350"/>
        </a:xfrm>
        <a:prstGeom prst="circular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ctr"/>
          <a:r>
            <a:rPr lang="en-US" sz="1400" b="1">
              <a:solidFill>
                <a:schemeClr val="tx1"/>
              </a:solidFill>
            </a:rPr>
            <a:t>AXR</a:t>
          </a:r>
        </a:p>
      </xdr:txBody>
    </xdr:sp>
    <xdr:clientData/>
  </xdr:twoCellAnchor>
  <xdr:twoCellAnchor editAs="oneCell">
    <xdr:from>
      <xdr:col>11</xdr:col>
      <xdr:colOff>104775</xdr:colOff>
      <xdr:row>9</xdr:row>
      <xdr:rowOff>152400</xdr:rowOff>
    </xdr:from>
    <xdr:to>
      <xdr:col>21</xdr:col>
      <xdr:colOff>180975</xdr:colOff>
      <xdr:row>38</xdr:row>
      <xdr:rowOff>85725</xdr:rowOff>
    </xdr:to>
    <xdr:pic>
      <xdr:nvPicPr>
        <xdr:cNvPr id="21" name="Picture 2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a:ext>
          </a:extLst>
        </a:blip>
        <a:stretch>
          <a:fillRect/>
        </a:stretch>
      </xdr:blipFill>
      <xdr:spPr>
        <a:xfrm>
          <a:off x="6838950" y="1800225"/>
          <a:ext cx="6172200" cy="4629150"/>
        </a:xfrm>
        <a:prstGeom prst="rect">
          <a:avLst/>
        </a:prstGeom>
      </xdr:spPr>
    </xdr:pic>
    <xdr:clientData/>
  </xdr:twoCellAnchor>
  <xdr:twoCellAnchor>
    <xdr:from>
      <xdr:col>8</xdr:col>
      <xdr:colOff>38101</xdr:colOff>
      <xdr:row>147</xdr:row>
      <xdr:rowOff>9526</xdr:rowOff>
    </xdr:from>
    <xdr:to>
      <xdr:col>21</xdr:col>
      <xdr:colOff>1</xdr:colOff>
      <xdr:row>165</xdr:row>
      <xdr:rowOff>152401</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38100</xdr:colOff>
      <xdr:row>166</xdr:row>
      <xdr:rowOff>19050</xdr:rowOff>
    </xdr:from>
    <xdr:to>
      <xdr:col>21</xdr:col>
      <xdr:colOff>9526</xdr:colOff>
      <xdr:row>187</xdr:row>
      <xdr:rowOff>152400</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38100</xdr:colOff>
      <xdr:row>188</xdr:row>
      <xdr:rowOff>19051</xdr:rowOff>
    </xdr:from>
    <xdr:to>
      <xdr:col>21</xdr:col>
      <xdr:colOff>9526</xdr:colOff>
      <xdr:row>207</xdr:row>
      <xdr:rowOff>142876</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xdr:col>
      <xdr:colOff>85725</xdr:colOff>
      <xdr:row>228</xdr:row>
      <xdr:rowOff>47625</xdr:rowOff>
    </xdr:from>
    <xdr:to>
      <xdr:col>10</xdr:col>
      <xdr:colOff>200025</xdr:colOff>
      <xdr:row>254</xdr:row>
      <xdr:rowOff>9525</xdr:rowOff>
    </xdr:to>
    <xdr:pic>
      <xdr:nvPicPr>
        <xdr:cNvPr id="8" name="Picture 7"/>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a:ext>
          </a:extLst>
        </a:blip>
        <a:srcRect/>
        <a:stretch/>
      </xdr:blipFill>
      <xdr:spPr>
        <a:xfrm>
          <a:off x="1304925" y="37719000"/>
          <a:ext cx="5019675" cy="4171950"/>
        </a:xfrm>
        <a:prstGeom prst="rect">
          <a:avLst/>
        </a:prstGeom>
      </xdr:spPr>
    </xdr:pic>
    <xdr:clientData/>
  </xdr:twoCellAnchor>
  <xdr:twoCellAnchor editAs="oneCell">
    <xdr:from>
      <xdr:col>11</xdr:col>
      <xdr:colOff>9525</xdr:colOff>
      <xdr:row>228</xdr:row>
      <xdr:rowOff>47625</xdr:rowOff>
    </xdr:from>
    <xdr:to>
      <xdr:col>19</xdr:col>
      <xdr:colOff>161925</xdr:colOff>
      <xdr:row>249</xdr:row>
      <xdr:rowOff>104775</xdr:rowOff>
    </xdr:to>
    <xdr:pic>
      <xdr:nvPicPr>
        <xdr:cNvPr id="9" name="Picture 8"/>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a:ext>
          </a:extLst>
        </a:blip>
        <a:srcRect/>
        <a:stretch/>
      </xdr:blipFill>
      <xdr:spPr>
        <a:xfrm>
          <a:off x="6743700" y="37719000"/>
          <a:ext cx="5029200" cy="3457575"/>
        </a:xfrm>
        <a:prstGeom prst="rect">
          <a:avLst/>
        </a:prstGeom>
      </xdr:spPr>
    </xdr:pic>
    <xdr:clientData/>
  </xdr:twoCellAnchor>
  <xdr:twoCellAnchor editAs="oneCell">
    <xdr:from>
      <xdr:col>1</xdr:col>
      <xdr:colOff>361950</xdr:colOff>
      <xdr:row>57</xdr:row>
      <xdr:rowOff>57150</xdr:rowOff>
    </xdr:from>
    <xdr:to>
      <xdr:col>9</xdr:col>
      <xdr:colOff>476251</xdr:colOff>
      <xdr:row>78</xdr:row>
      <xdr:rowOff>152400</xdr:rowOff>
    </xdr:to>
    <xdr:pic>
      <xdr:nvPicPr>
        <xdr:cNvPr id="12" name="Picture 11"/>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a:ext>
          </a:extLst>
        </a:blip>
        <a:srcRect/>
        <a:stretch/>
      </xdr:blipFill>
      <xdr:spPr>
        <a:xfrm>
          <a:off x="971550" y="9496425"/>
          <a:ext cx="5019676" cy="3495675"/>
        </a:xfrm>
        <a:prstGeom prst="rect">
          <a:avLst/>
        </a:prstGeom>
      </xdr:spPr>
    </xdr:pic>
    <xdr:clientData/>
  </xdr:twoCellAnchor>
  <xdr:twoCellAnchor editAs="oneCell">
    <xdr:from>
      <xdr:col>12</xdr:col>
      <xdr:colOff>161925</xdr:colOff>
      <xdr:row>56</xdr:row>
      <xdr:rowOff>142875</xdr:rowOff>
    </xdr:from>
    <xdr:to>
      <xdr:col>21</xdr:col>
      <xdr:colOff>9525</xdr:colOff>
      <xdr:row>82</xdr:row>
      <xdr:rowOff>38100</xdr:rowOff>
    </xdr:to>
    <xdr:pic>
      <xdr:nvPicPr>
        <xdr:cNvPr id="13" name="Picture 12"/>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a:ext>
          </a:extLst>
        </a:blip>
        <a:srcRect/>
        <a:stretch/>
      </xdr:blipFill>
      <xdr:spPr>
        <a:xfrm>
          <a:off x="7505700" y="9420225"/>
          <a:ext cx="5334000" cy="4105275"/>
        </a:xfrm>
        <a:prstGeom prst="rect">
          <a:avLst/>
        </a:prstGeom>
      </xdr:spPr>
    </xdr:pic>
    <xdr:clientData/>
  </xdr:twoCellAnchor>
  <xdr:twoCellAnchor editAs="oneCell">
    <xdr:from>
      <xdr:col>12</xdr:col>
      <xdr:colOff>142875</xdr:colOff>
      <xdr:row>84</xdr:row>
      <xdr:rowOff>95250</xdr:rowOff>
    </xdr:from>
    <xdr:to>
      <xdr:col>20</xdr:col>
      <xdr:colOff>314325</xdr:colOff>
      <xdr:row>105</xdr:row>
      <xdr:rowOff>152400</xdr:rowOff>
    </xdr:to>
    <xdr:pic>
      <xdr:nvPicPr>
        <xdr:cNvPr id="15" name="Picture 14"/>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a:ext>
          </a:extLst>
        </a:blip>
        <a:srcRect/>
        <a:stretch/>
      </xdr:blipFill>
      <xdr:spPr>
        <a:xfrm>
          <a:off x="7486650" y="13906500"/>
          <a:ext cx="5048250" cy="3457575"/>
        </a:xfrm>
        <a:prstGeom prst="rect">
          <a:avLst/>
        </a:prstGeom>
      </xdr:spPr>
    </xdr:pic>
    <xdr:clientData/>
  </xdr:twoCellAnchor>
  <xdr:twoCellAnchor editAs="oneCell">
    <xdr:from>
      <xdr:col>1</xdr:col>
      <xdr:colOff>457200</xdr:colOff>
      <xdr:row>84</xdr:row>
      <xdr:rowOff>57150</xdr:rowOff>
    </xdr:from>
    <xdr:to>
      <xdr:col>10</xdr:col>
      <xdr:colOff>28575</xdr:colOff>
      <xdr:row>109</xdr:row>
      <xdr:rowOff>152400</xdr:rowOff>
    </xdr:to>
    <xdr:pic>
      <xdr:nvPicPr>
        <xdr:cNvPr id="16" name="Picture 15"/>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a:ext>
          </a:extLst>
        </a:blip>
        <a:srcRect/>
        <a:stretch/>
      </xdr:blipFill>
      <xdr:spPr>
        <a:xfrm>
          <a:off x="1066800" y="13868400"/>
          <a:ext cx="5086350" cy="4143375"/>
        </a:xfrm>
        <a:prstGeom prst="rect">
          <a:avLst/>
        </a:prstGeom>
      </xdr:spPr>
    </xdr:pic>
    <xdr:clientData/>
  </xdr:twoCellAnchor>
  <xdr:twoCellAnchor editAs="oneCell">
    <xdr:from>
      <xdr:col>2</xdr:col>
      <xdr:colOff>9525</xdr:colOff>
      <xdr:row>258</xdr:row>
      <xdr:rowOff>142874</xdr:rowOff>
    </xdr:from>
    <xdr:to>
      <xdr:col>11</xdr:col>
      <xdr:colOff>85726</xdr:colOff>
      <xdr:row>280</xdr:row>
      <xdr:rowOff>104775</xdr:rowOff>
    </xdr:to>
    <xdr:pic>
      <xdr:nvPicPr>
        <xdr:cNvPr id="17" name="Picture 16"/>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a:ext>
          </a:extLst>
        </a:blip>
        <a:srcRect/>
        <a:stretch/>
      </xdr:blipFill>
      <xdr:spPr>
        <a:xfrm>
          <a:off x="1228725" y="42671999"/>
          <a:ext cx="5591176" cy="3524251"/>
        </a:xfrm>
        <a:prstGeom prst="rect">
          <a:avLst/>
        </a:prstGeom>
      </xdr:spPr>
    </xdr:pic>
    <xdr:clientData/>
  </xdr:twoCellAnchor>
  <xdr:twoCellAnchor editAs="oneCell">
    <xdr:from>
      <xdr:col>12</xdr:col>
      <xdr:colOff>9525</xdr:colOff>
      <xdr:row>258</xdr:row>
      <xdr:rowOff>152399</xdr:rowOff>
    </xdr:from>
    <xdr:to>
      <xdr:col>21</xdr:col>
      <xdr:colOff>114301</xdr:colOff>
      <xdr:row>284</xdr:row>
      <xdr:rowOff>0</xdr:rowOff>
    </xdr:to>
    <xdr:pic>
      <xdr:nvPicPr>
        <xdr:cNvPr id="18" name="Picture 17"/>
        <xdr:cNvPicPr>
          <a:picLocks noChangeAspect="1"/>
        </xdr:cNvPicPr>
      </xdr:nvPicPr>
      <xdr:blipFill rotWithShape="1">
        <a:blip xmlns:r="http://schemas.openxmlformats.org/officeDocument/2006/relationships" r:embed="rId13" cstate="print">
          <a:extLst>
            <a:ext uri="{28A0092B-C50C-407E-A947-70E740481C1C}">
              <a14:useLocalDpi xmlns:a14="http://schemas.microsoft.com/office/drawing/2010/main"/>
            </a:ext>
          </a:extLst>
        </a:blip>
        <a:srcRect/>
        <a:stretch/>
      </xdr:blipFill>
      <xdr:spPr>
        <a:xfrm>
          <a:off x="7353300" y="42681524"/>
          <a:ext cx="5591176" cy="4057651"/>
        </a:xfrm>
        <a:prstGeom prst="rect">
          <a:avLst/>
        </a:prstGeom>
      </xdr:spPr>
    </xdr:pic>
    <xdr:clientData/>
  </xdr:twoCellAnchor>
  <xdr:twoCellAnchor editAs="oneCell">
    <xdr:from>
      <xdr:col>1</xdr:col>
      <xdr:colOff>552450</xdr:colOff>
      <xdr:row>285</xdr:row>
      <xdr:rowOff>19051</xdr:rowOff>
    </xdr:from>
    <xdr:to>
      <xdr:col>11</xdr:col>
      <xdr:colOff>9525</xdr:colOff>
      <xdr:row>310</xdr:row>
      <xdr:rowOff>142876</xdr:rowOff>
    </xdr:to>
    <xdr:pic>
      <xdr:nvPicPr>
        <xdr:cNvPr id="19" name="Picture 18"/>
        <xdr:cNvPicPr>
          <a:picLocks noChangeAspect="1"/>
        </xdr:cNvPicPr>
      </xdr:nvPicPr>
      <xdr:blipFill rotWithShape="1">
        <a:blip xmlns:r="http://schemas.openxmlformats.org/officeDocument/2006/relationships" r:embed="rId14" cstate="print">
          <a:extLst>
            <a:ext uri="{28A0092B-C50C-407E-A947-70E740481C1C}">
              <a14:useLocalDpi xmlns:a14="http://schemas.microsoft.com/office/drawing/2010/main"/>
            </a:ext>
          </a:extLst>
        </a:blip>
        <a:srcRect/>
        <a:stretch/>
      </xdr:blipFill>
      <xdr:spPr>
        <a:xfrm>
          <a:off x="1162050" y="46920151"/>
          <a:ext cx="5581650" cy="4171950"/>
        </a:xfrm>
        <a:prstGeom prst="rect">
          <a:avLst/>
        </a:prstGeom>
      </xdr:spPr>
    </xdr:pic>
    <xdr:clientData/>
  </xdr:twoCellAnchor>
  <xdr:twoCellAnchor editAs="oneCell">
    <xdr:from>
      <xdr:col>11</xdr:col>
      <xdr:colOff>600074</xdr:colOff>
      <xdr:row>285</xdr:row>
      <xdr:rowOff>0</xdr:rowOff>
    </xdr:from>
    <xdr:to>
      <xdr:col>21</xdr:col>
      <xdr:colOff>104775</xdr:colOff>
      <xdr:row>306</xdr:row>
      <xdr:rowOff>76201</xdr:rowOff>
    </xdr:to>
    <xdr:pic>
      <xdr:nvPicPr>
        <xdr:cNvPr id="22" name="Picture 21"/>
        <xdr:cNvPicPr>
          <a:picLocks noChangeAspect="1"/>
        </xdr:cNvPicPr>
      </xdr:nvPicPr>
      <xdr:blipFill rotWithShape="1">
        <a:blip xmlns:r="http://schemas.openxmlformats.org/officeDocument/2006/relationships" r:embed="rId15" cstate="print">
          <a:extLst>
            <a:ext uri="{28A0092B-C50C-407E-A947-70E740481C1C}">
              <a14:useLocalDpi xmlns:a14="http://schemas.microsoft.com/office/drawing/2010/main"/>
            </a:ext>
          </a:extLst>
        </a:blip>
        <a:srcRect/>
        <a:stretch/>
      </xdr:blipFill>
      <xdr:spPr>
        <a:xfrm>
          <a:off x="7334249" y="46901100"/>
          <a:ext cx="5600701" cy="3476626"/>
        </a:xfrm>
        <a:prstGeom prst="rect">
          <a:avLst/>
        </a:prstGeom>
      </xdr:spPr>
    </xdr:pic>
    <xdr:clientData/>
  </xdr:twoCellAnchor>
  <xdr:twoCellAnchor>
    <xdr:from>
      <xdr:col>11</xdr:col>
      <xdr:colOff>0</xdr:colOff>
      <xdr:row>330</xdr:row>
      <xdr:rowOff>114300</xdr:rowOff>
    </xdr:from>
    <xdr:to>
      <xdr:col>23</xdr:col>
      <xdr:colOff>571500</xdr:colOff>
      <xdr:row>352</xdr:row>
      <xdr:rowOff>95250</xdr:rowOff>
    </xdr:to>
    <xdr:graphicFrame macro="">
      <xdr:nvGraphicFramePr>
        <xdr:cNvPr id="23" name="Chart 2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11</xdr:col>
      <xdr:colOff>0</xdr:colOff>
      <xdr:row>354</xdr:row>
      <xdr:rowOff>0</xdr:rowOff>
    </xdr:from>
    <xdr:to>
      <xdr:col>23</xdr:col>
      <xdr:colOff>581026</xdr:colOff>
      <xdr:row>375</xdr:row>
      <xdr:rowOff>133350</xdr:rowOff>
    </xdr:to>
    <xdr:graphicFrame macro="">
      <xdr:nvGraphicFramePr>
        <xdr:cNvPr id="24" name="Chart 2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11</xdr:col>
      <xdr:colOff>0</xdr:colOff>
      <xdr:row>377</xdr:row>
      <xdr:rowOff>0</xdr:rowOff>
    </xdr:from>
    <xdr:to>
      <xdr:col>23</xdr:col>
      <xdr:colOff>581026</xdr:colOff>
      <xdr:row>396</xdr:row>
      <xdr:rowOff>123825</xdr:rowOff>
    </xdr:to>
    <xdr:graphicFrame macro="">
      <xdr:nvGraphicFramePr>
        <xdr:cNvPr id="25" name="Chart 2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11</xdr:col>
      <xdr:colOff>0</xdr:colOff>
      <xdr:row>401</xdr:row>
      <xdr:rowOff>0</xdr:rowOff>
    </xdr:from>
    <xdr:to>
      <xdr:col>23</xdr:col>
      <xdr:colOff>571500</xdr:colOff>
      <xdr:row>422</xdr:row>
      <xdr:rowOff>142875</xdr:rowOff>
    </xdr:to>
    <xdr:graphicFrame macro="">
      <xdr:nvGraphicFramePr>
        <xdr:cNvPr id="26" name="Chart 2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11</xdr:col>
      <xdr:colOff>0</xdr:colOff>
      <xdr:row>424</xdr:row>
      <xdr:rowOff>0</xdr:rowOff>
    </xdr:from>
    <xdr:to>
      <xdr:col>23</xdr:col>
      <xdr:colOff>581026</xdr:colOff>
      <xdr:row>445</xdr:row>
      <xdr:rowOff>133350</xdr:rowOff>
    </xdr:to>
    <xdr:graphicFrame macro="">
      <xdr:nvGraphicFramePr>
        <xdr:cNvPr id="27" name="Chart 2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11</xdr:col>
      <xdr:colOff>0</xdr:colOff>
      <xdr:row>447</xdr:row>
      <xdr:rowOff>0</xdr:rowOff>
    </xdr:from>
    <xdr:to>
      <xdr:col>23</xdr:col>
      <xdr:colOff>581026</xdr:colOff>
      <xdr:row>466</xdr:row>
      <xdr:rowOff>123825</xdr:rowOff>
    </xdr:to>
    <xdr:graphicFrame macro="">
      <xdr:nvGraphicFramePr>
        <xdr:cNvPr id="28" name="Chart 2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2" name="Picture 1"/>
        <xdr:cNvPicPr>
          <a:picLocks noChangeAspect="1"/>
        </xdr:cNvPicPr>
      </xdr:nvPicPr>
      <xdr:blipFill>
        <a:blip xmlns:r="http://schemas.openxmlformats.org/officeDocument/2006/relationships" r:embed="rId1"/>
        <a:stretch>
          <a:fillRect/>
        </a:stretch>
      </xdr:blipFill>
      <xdr:spPr>
        <a:xfrm>
          <a:off x="657225" y="1066800"/>
          <a:ext cx="5761905" cy="7600001"/>
        </a:xfrm>
        <a:prstGeom prst="rect">
          <a:avLst/>
        </a:prstGeom>
      </xdr:spPr>
    </xdr:pic>
    <xdr:clientData/>
  </xdr:twoCellAnchor>
  <xdr:twoCellAnchor>
    <xdr:from>
      <xdr:col>2</xdr:col>
      <xdr:colOff>266700</xdr:colOff>
      <xdr:row>19</xdr:row>
      <xdr:rowOff>76200</xdr:rowOff>
    </xdr:from>
    <xdr:to>
      <xdr:col>3</xdr:col>
      <xdr:colOff>304800</xdr:colOff>
      <xdr:row>21</xdr:row>
      <xdr:rowOff>76200</xdr:rowOff>
    </xdr:to>
    <xdr:sp macro="" textlink="">
      <xdr:nvSpPr>
        <xdr:cNvPr id="3" name="TextBox 2"/>
        <xdr:cNvSpPr txBox="1"/>
      </xdr:nvSpPr>
      <xdr:spPr>
        <a:xfrm>
          <a:off x="1485900" y="334327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2</xdr:col>
      <xdr:colOff>590550</xdr:colOff>
      <xdr:row>21</xdr:row>
      <xdr:rowOff>76200</xdr:rowOff>
    </xdr:from>
    <xdr:to>
      <xdr:col>4</xdr:col>
      <xdr:colOff>114300</xdr:colOff>
      <xdr:row>21</xdr:row>
      <xdr:rowOff>95250</xdr:rowOff>
    </xdr:to>
    <xdr:cxnSp macro="">
      <xdr:nvCxnSpPr>
        <xdr:cNvPr id="4" name="Straight Arrow Connector 3"/>
        <xdr:cNvCxnSpPr>
          <a:stCxn id="3" idx="2"/>
        </xdr:cNvCxnSpPr>
      </xdr:nvCxnSpPr>
      <xdr:spPr>
        <a:xfrm>
          <a:off x="1809750" y="3667125"/>
          <a:ext cx="742950" cy="19050"/>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342900</xdr:colOff>
      <xdr:row>29</xdr:row>
      <xdr:rowOff>95250</xdr:rowOff>
    </xdr:from>
    <xdr:to>
      <xdr:col>3</xdr:col>
      <xdr:colOff>381000</xdr:colOff>
      <xdr:row>31</xdr:row>
      <xdr:rowOff>95250</xdr:rowOff>
    </xdr:to>
    <xdr:sp macro="" textlink="">
      <xdr:nvSpPr>
        <xdr:cNvPr id="5" name="TextBox 4"/>
        <xdr:cNvSpPr txBox="1"/>
      </xdr:nvSpPr>
      <xdr:spPr>
        <a:xfrm>
          <a:off x="1562100" y="498157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3</xdr:col>
      <xdr:colOff>57150</xdr:colOff>
      <xdr:row>23</xdr:row>
      <xdr:rowOff>85725</xdr:rowOff>
    </xdr:from>
    <xdr:to>
      <xdr:col>4</xdr:col>
      <xdr:colOff>333375</xdr:colOff>
      <xdr:row>29</xdr:row>
      <xdr:rowOff>95250</xdr:rowOff>
    </xdr:to>
    <xdr:cxnSp macro="">
      <xdr:nvCxnSpPr>
        <xdr:cNvPr id="6" name="Straight Arrow Connector 5"/>
        <xdr:cNvCxnSpPr>
          <a:stCxn id="5" idx="0"/>
        </xdr:cNvCxnSpPr>
      </xdr:nvCxnSpPr>
      <xdr:spPr>
        <a:xfrm flipV="1">
          <a:off x="1885950" y="4000500"/>
          <a:ext cx="885825" cy="981075"/>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133350</xdr:colOff>
      <xdr:row>13</xdr:row>
      <xdr:rowOff>38100</xdr:rowOff>
    </xdr:from>
    <xdr:to>
      <xdr:col>6</xdr:col>
      <xdr:colOff>542925</xdr:colOff>
      <xdr:row>24</xdr:row>
      <xdr:rowOff>9525</xdr:rowOff>
    </xdr:to>
    <xdr:sp macro="" textlink="">
      <xdr:nvSpPr>
        <xdr:cNvPr id="7" name="Circular Arrow 6"/>
        <xdr:cNvSpPr/>
      </xdr:nvSpPr>
      <xdr:spPr>
        <a:xfrm rot="2977535">
          <a:off x="2524125" y="2381250"/>
          <a:ext cx="1752600" cy="1657350"/>
        </a:xfrm>
        <a:prstGeom prst="circularArrow">
          <a:avLst>
            <a:gd name="adj1" fmla="val 12500"/>
            <a:gd name="adj2" fmla="val 1142319"/>
            <a:gd name="adj3" fmla="val 20457681"/>
            <a:gd name="adj4" fmla="val 8643250"/>
            <a:gd name="adj5" fmla="val 12500"/>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ctr"/>
          <a:r>
            <a:rPr lang="en-US" sz="1400" b="1">
              <a:solidFill>
                <a:schemeClr val="tx1"/>
              </a:solidFill>
            </a:rPr>
            <a:t>DXR</a:t>
          </a:r>
        </a:p>
      </xdr:txBody>
    </xdr:sp>
    <xdr:clientData/>
  </xdr:twoCellAnchor>
  <xdr:twoCellAnchor editAs="oneCell">
    <xdr:from>
      <xdr:col>1</xdr:col>
      <xdr:colOff>257175</xdr:colOff>
      <xdr:row>55</xdr:row>
      <xdr:rowOff>0</xdr:rowOff>
    </xdr:from>
    <xdr:to>
      <xdr:col>10</xdr:col>
      <xdr:colOff>104775</xdr:colOff>
      <xdr:row>77</xdr:row>
      <xdr:rowOff>0</xdr:rowOff>
    </xdr:to>
    <xdr:pic>
      <xdr:nvPicPr>
        <xdr:cNvPr id="12" name="Picture 11"/>
        <xdr:cNvPicPr>
          <a:picLocks noChangeAspect="1"/>
        </xdr:cNvPicPr>
      </xdr:nvPicPr>
      <xdr:blipFill rotWithShape="1">
        <a:blip xmlns:r="http://schemas.openxmlformats.org/officeDocument/2006/relationships" r:embed="rId2"/>
        <a:srcRect l="27202" t="22166" r="21749" b="27895"/>
        <a:stretch/>
      </xdr:blipFill>
      <xdr:spPr>
        <a:xfrm>
          <a:off x="866775" y="9115425"/>
          <a:ext cx="5362575" cy="3562350"/>
        </a:xfrm>
        <a:prstGeom prst="rect">
          <a:avLst/>
        </a:prstGeom>
      </xdr:spPr>
    </xdr:pic>
    <xdr:clientData/>
  </xdr:twoCellAnchor>
  <xdr:twoCellAnchor editAs="oneCell">
    <xdr:from>
      <xdr:col>11</xdr:col>
      <xdr:colOff>609599</xdr:colOff>
      <xdr:row>54</xdr:row>
      <xdr:rowOff>104775</xdr:rowOff>
    </xdr:from>
    <xdr:to>
      <xdr:col>20</xdr:col>
      <xdr:colOff>495300</xdr:colOff>
      <xdr:row>80</xdr:row>
      <xdr:rowOff>28575</xdr:rowOff>
    </xdr:to>
    <xdr:pic>
      <xdr:nvPicPr>
        <xdr:cNvPr id="13" name="Picture 12"/>
        <xdr:cNvPicPr>
          <a:picLocks noChangeAspect="1"/>
        </xdr:cNvPicPr>
      </xdr:nvPicPr>
      <xdr:blipFill rotWithShape="1">
        <a:blip xmlns:r="http://schemas.openxmlformats.org/officeDocument/2006/relationships" r:embed="rId3"/>
        <a:srcRect l="27202" t="22299" r="21658" b="19750"/>
        <a:stretch/>
      </xdr:blipFill>
      <xdr:spPr>
        <a:xfrm>
          <a:off x="7343774" y="9058275"/>
          <a:ext cx="5372101" cy="4133850"/>
        </a:xfrm>
        <a:prstGeom prst="rect">
          <a:avLst/>
        </a:prstGeom>
      </xdr:spPr>
    </xdr:pic>
    <xdr:clientData/>
  </xdr:twoCellAnchor>
  <xdr:twoCellAnchor editAs="oneCell">
    <xdr:from>
      <xdr:col>1</xdr:col>
      <xdr:colOff>228599</xdr:colOff>
      <xdr:row>80</xdr:row>
      <xdr:rowOff>38099</xdr:rowOff>
    </xdr:from>
    <xdr:to>
      <xdr:col>10</xdr:col>
      <xdr:colOff>104775</xdr:colOff>
      <xdr:row>106</xdr:row>
      <xdr:rowOff>28574</xdr:rowOff>
    </xdr:to>
    <xdr:pic>
      <xdr:nvPicPr>
        <xdr:cNvPr id="15" name="Picture 14"/>
        <xdr:cNvPicPr>
          <a:picLocks noChangeAspect="1"/>
        </xdr:cNvPicPr>
      </xdr:nvPicPr>
      <xdr:blipFill rotWithShape="1">
        <a:blip xmlns:r="http://schemas.openxmlformats.org/officeDocument/2006/relationships" r:embed="rId4"/>
        <a:srcRect l="27020" t="22299" r="21658" b="18815"/>
        <a:stretch/>
      </xdr:blipFill>
      <xdr:spPr>
        <a:xfrm>
          <a:off x="838199" y="13201649"/>
          <a:ext cx="5391151" cy="4200525"/>
        </a:xfrm>
        <a:prstGeom prst="rect">
          <a:avLst/>
        </a:prstGeom>
      </xdr:spPr>
    </xdr:pic>
    <xdr:clientData/>
  </xdr:twoCellAnchor>
  <xdr:twoCellAnchor editAs="oneCell">
    <xdr:from>
      <xdr:col>12</xdr:col>
      <xdr:colOff>161924</xdr:colOff>
      <xdr:row>142</xdr:row>
      <xdr:rowOff>66674</xdr:rowOff>
    </xdr:from>
    <xdr:to>
      <xdr:col>21</xdr:col>
      <xdr:colOff>47625</xdr:colOff>
      <xdr:row>164</xdr:row>
      <xdr:rowOff>142875</xdr:rowOff>
    </xdr:to>
    <xdr:pic>
      <xdr:nvPicPr>
        <xdr:cNvPr id="16" name="Picture 15"/>
        <xdr:cNvPicPr>
          <a:picLocks noChangeAspect="1"/>
        </xdr:cNvPicPr>
      </xdr:nvPicPr>
      <xdr:blipFill rotWithShape="1">
        <a:blip xmlns:r="http://schemas.openxmlformats.org/officeDocument/2006/relationships" r:embed="rId5"/>
        <a:srcRect l="27202" t="22032" r="21658" b="26960"/>
        <a:stretch/>
      </xdr:blipFill>
      <xdr:spPr>
        <a:xfrm>
          <a:off x="7505699" y="23288624"/>
          <a:ext cx="5372101" cy="363855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2" name="Picture 1"/>
        <xdr:cNvPicPr>
          <a:picLocks noChangeAspect="1"/>
        </xdr:cNvPicPr>
      </xdr:nvPicPr>
      <xdr:blipFill>
        <a:blip xmlns:r="http://schemas.openxmlformats.org/officeDocument/2006/relationships" r:embed="rId1"/>
        <a:stretch>
          <a:fillRect/>
        </a:stretch>
      </xdr:blipFill>
      <xdr:spPr>
        <a:xfrm>
          <a:off x="657225" y="1066800"/>
          <a:ext cx="5761905" cy="7600001"/>
        </a:xfrm>
        <a:prstGeom prst="rect">
          <a:avLst/>
        </a:prstGeom>
      </xdr:spPr>
    </xdr:pic>
    <xdr:clientData/>
  </xdr:twoCellAnchor>
  <xdr:twoCellAnchor>
    <xdr:from>
      <xdr:col>5</xdr:col>
      <xdr:colOff>114300</xdr:colOff>
      <xdr:row>44</xdr:row>
      <xdr:rowOff>76200</xdr:rowOff>
    </xdr:from>
    <xdr:to>
      <xdr:col>6</xdr:col>
      <xdr:colOff>123825</xdr:colOff>
      <xdr:row>46</xdr:row>
      <xdr:rowOff>76200</xdr:rowOff>
    </xdr:to>
    <xdr:sp macro="" textlink="">
      <xdr:nvSpPr>
        <xdr:cNvPr id="3" name="TextBox 2"/>
        <xdr:cNvSpPr txBox="1"/>
      </xdr:nvSpPr>
      <xdr:spPr>
        <a:xfrm>
          <a:off x="3162300" y="7391400"/>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4</xdr:col>
      <xdr:colOff>523876</xdr:colOff>
      <xdr:row>36</xdr:row>
      <xdr:rowOff>104776</xdr:rowOff>
    </xdr:from>
    <xdr:to>
      <xdr:col>5</xdr:col>
      <xdr:colOff>438150</xdr:colOff>
      <xdr:row>44</xdr:row>
      <xdr:rowOff>76200</xdr:rowOff>
    </xdr:to>
    <xdr:cxnSp macro="">
      <xdr:nvCxnSpPr>
        <xdr:cNvPr id="4" name="Straight Arrow Connector 3"/>
        <xdr:cNvCxnSpPr>
          <a:stCxn id="3" idx="0"/>
        </xdr:cNvCxnSpPr>
      </xdr:nvCxnSpPr>
      <xdr:spPr>
        <a:xfrm flipH="1" flipV="1">
          <a:off x="2962276" y="6124576"/>
          <a:ext cx="523874" cy="1266824"/>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504825</xdr:colOff>
      <xdr:row>43</xdr:row>
      <xdr:rowOff>123825</xdr:rowOff>
    </xdr:from>
    <xdr:to>
      <xdr:col>2</xdr:col>
      <xdr:colOff>542925</xdr:colOff>
      <xdr:row>45</xdr:row>
      <xdr:rowOff>123825</xdr:rowOff>
    </xdr:to>
    <xdr:sp macro="" textlink="">
      <xdr:nvSpPr>
        <xdr:cNvPr id="5" name="TextBox 4"/>
        <xdr:cNvSpPr txBox="1"/>
      </xdr:nvSpPr>
      <xdr:spPr>
        <a:xfrm>
          <a:off x="1114425" y="7277100"/>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2</xdr:col>
      <xdr:colOff>219075</xdr:colOff>
      <xdr:row>38</xdr:row>
      <xdr:rowOff>1</xdr:rowOff>
    </xdr:from>
    <xdr:to>
      <xdr:col>3</xdr:col>
      <xdr:colOff>523875</xdr:colOff>
      <xdr:row>43</xdr:row>
      <xdr:rowOff>123825</xdr:rowOff>
    </xdr:to>
    <xdr:cxnSp macro="">
      <xdr:nvCxnSpPr>
        <xdr:cNvPr id="6" name="Straight Arrow Connector 5"/>
        <xdr:cNvCxnSpPr>
          <a:stCxn id="5" idx="0"/>
        </xdr:cNvCxnSpPr>
      </xdr:nvCxnSpPr>
      <xdr:spPr>
        <a:xfrm flipV="1">
          <a:off x="1438275" y="6343651"/>
          <a:ext cx="914400" cy="933449"/>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416589</xdr:colOff>
      <xdr:row>29</xdr:row>
      <xdr:rowOff>114513</xdr:rowOff>
    </xdr:from>
    <xdr:to>
      <xdr:col>5</xdr:col>
      <xdr:colOff>216564</xdr:colOff>
      <xdr:row>35</xdr:row>
      <xdr:rowOff>50678</xdr:rowOff>
    </xdr:to>
    <xdr:sp macro="" textlink="">
      <xdr:nvSpPr>
        <xdr:cNvPr id="12" name="Curved Right Arrow 11"/>
        <xdr:cNvSpPr/>
      </xdr:nvSpPr>
      <xdr:spPr>
        <a:xfrm rot="3726780">
          <a:off x="1996319" y="4640308"/>
          <a:ext cx="907715" cy="1628775"/>
        </a:xfrm>
        <a:prstGeom prst="curved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endParaRPr lang="en-US" sz="1100">
            <a:solidFill>
              <a:schemeClr val="tx1"/>
            </a:solidFill>
          </a:endParaRPr>
        </a:p>
      </xdr:txBody>
    </xdr:sp>
    <xdr:clientData/>
  </xdr:twoCellAnchor>
  <xdr:twoCellAnchor editAs="oneCell">
    <xdr:from>
      <xdr:col>1</xdr:col>
      <xdr:colOff>304800</xdr:colOff>
      <xdr:row>55</xdr:row>
      <xdr:rowOff>9525</xdr:rowOff>
    </xdr:from>
    <xdr:to>
      <xdr:col>10</xdr:col>
      <xdr:colOff>180975</xdr:colOff>
      <xdr:row>77</xdr:row>
      <xdr:rowOff>104775</xdr:rowOff>
    </xdr:to>
    <xdr:pic>
      <xdr:nvPicPr>
        <xdr:cNvPr id="18" name="Picture 17"/>
        <xdr:cNvPicPr>
          <a:picLocks noChangeAspect="1"/>
        </xdr:cNvPicPr>
      </xdr:nvPicPr>
      <xdr:blipFill rotWithShape="1">
        <a:blip xmlns:r="http://schemas.openxmlformats.org/officeDocument/2006/relationships" r:embed="rId2"/>
        <a:srcRect l="27111" t="22032" r="21568" b="26693"/>
        <a:stretch/>
      </xdr:blipFill>
      <xdr:spPr>
        <a:xfrm>
          <a:off x="914400" y="9124950"/>
          <a:ext cx="5391150" cy="3657600"/>
        </a:xfrm>
        <a:prstGeom prst="rect">
          <a:avLst/>
        </a:prstGeom>
      </xdr:spPr>
    </xdr:pic>
    <xdr:clientData/>
  </xdr:twoCellAnchor>
  <xdr:twoCellAnchor editAs="oneCell">
    <xdr:from>
      <xdr:col>12</xdr:col>
      <xdr:colOff>114299</xdr:colOff>
      <xdr:row>55</xdr:row>
      <xdr:rowOff>9525</xdr:rowOff>
    </xdr:from>
    <xdr:to>
      <xdr:col>21</xdr:col>
      <xdr:colOff>19050</xdr:colOff>
      <xdr:row>80</xdr:row>
      <xdr:rowOff>104775</xdr:rowOff>
    </xdr:to>
    <xdr:pic>
      <xdr:nvPicPr>
        <xdr:cNvPr id="19" name="Picture 18"/>
        <xdr:cNvPicPr>
          <a:picLocks noChangeAspect="1"/>
        </xdr:cNvPicPr>
      </xdr:nvPicPr>
      <xdr:blipFill rotWithShape="1">
        <a:blip xmlns:r="http://schemas.openxmlformats.org/officeDocument/2006/relationships" r:embed="rId3"/>
        <a:srcRect l="27020" t="22166" r="21658" b="19750"/>
        <a:stretch/>
      </xdr:blipFill>
      <xdr:spPr>
        <a:xfrm>
          <a:off x="7458074" y="9124950"/>
          <a:ext cx="5391151" cy="41433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2" name="Picture 1"/>
        <xdr:cNvPicPr>
          <a:picLocks noChangeAspect="1"/>
        </xdr:cNvPicPr>
      </xdr:nvPicPr>
      <xdr:blipFill>
        <a:blip xmlns:r="http://schemas.openxmlformats.org/officeDocument/2006/relationships" r:embed="rId1"/>
        <a:stretch>
          <a:fillRect/>
        </a:stretch>
      </xdr:blipFill>
      <xdr:spPr>
        <a:xfrm>
          <a:off x="657225" y="1066800"/>
          <a:ext cx="5761905" cy="7600001"/>
        </a:xfrm>
        <a:prstGeom prst="rect">
          <a:avLst/>
        </a:prstGeom>
      </xdr:spPr>
    </xdr:pic>
    <xdr:clientData/>
  </xdr:twoCellAnchor>
  <xdr:twoCellAnchor editAs="oneCell">
    <xdr:from>
      <xdr:col>11</xdr:col>
      <xdr:colOff>66674</xdr:colOff>
      <xdr:row>10</xdr:row>
      <xdr:rowOff>1</xdr:rowOff>
    </xdr:from>
    <xdr:to>
      <xdr:col>21</xdr:col>
      <xdr:colOff>287976</xdr:colOff>
      <xdr:row>40</xdr:row>
      <xdr:rowOff>76200</xdr:rowOff>
    </xdr:to>
    <xdr:pic>
      <xdr:nvPicPr>
        <xdr:cNvPr id="8" name="Picture 7"/>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30219" r="26879" b="55324"/>
        <a:stretch/>
      </xdr:blipFill>
      <xdr:spPr>
        <a:xfrm>
          <a:off x="6800849" y="1809751"/>
          <a:ext cx="6317302" cy="4933949"/>
        </a:xfrm>
        <a:prstGeom prst="rect">
          <a:avLst/>
        </a:prstGeom>
      </xdr:spPr>
    </xdr:pic>
    <xdr:clientData/>
  </xdr:twoCellAnchor>
  <xdr:twoCellAnchor>
    <xdr:from>
      <xdr:col>3</xdr:col>
      <xdr:colOff>114300</xdr:colOff>
      <xdr:row>15</xdr:row>
      <xdr:rowOff>142875</xdr:rowOff>
    </xdr:from>
    <xdr:to>
      <xdr:col>6</xdr:col>
      <xdr:colOff>133350</xdr:colOff>
      <xdr:row>28</xdr:row>
      <xdr:rowOff>19050</xdr:rowOff>
    </xdr:to>
    <xdr:sp macro="" textlink="">
      <xdr:nvSpPr>
        <xdr:cNvPr id="14" name="Donut 13"/>
        <xdr:cNvSpPr/>
      </xdr:nvSpPr>
      <xdr:spPr>
        <a:xfrm>
          <a:off x="1943100" y="2762250"/>
          <a:ext cx="1876425" cy="1981200"/>
        </a:xfrm>
        <a:prstGeom prst="donut">
          <a:avLst>
            <a:gd name="adj" fmla="val 517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endParaRPr lang="en-US" sz="1100">
            <a:solidFill>
              <a:schemeClr val="tx1"/>
            </a:solidFill>
          </a:endParaRPr>
        </a:p>
      </xdr:txBody>
    </xdr:sp>
    <xdr:clientData/>
  </xdr:twoCellAnchor>
  <xdr:twoCellAnchor>
    <xdr:from>
      <xdr:col>12</xdr:col>
      <xdr:colOff>209551</xdr:colOff>
      <xdr:row>15</xdr:row>
      <xdr:rowOff>95252</xdr:rowOff>
    </xdr:from>
    <xdr:to>
      <xdr:col>13</xdr:col>
      <xdr:colOff>181092</xdr:colOff>
      <xdr:row>25</xdr:row>
      <xdr:rowOff>47625</xdr:rowOff>
    </xdr:to>
    <xdr:sp macro="" textlink="">
      <xdr:nvSpPr>
        <xdr:cNvPr id="15" name="Right Arrow 14"/>
        <xdr:cNvSpPr/>
      </xdr:nvSpPr>
      <xdr:spPr>
        <a:xfrm rot="16200000" flipH="1">
          <a:off x="7058085" y="3209868"/>
          <a:ext cx="1571623" cy="581141"/>
        </a:xfrm>
        <a:prstGeom prst="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400" b="1"/>
            <a:t>DX1T</a:t>
          </a:r>
        </a:p>
      </xdr:txBody>
    </xdr:sp>
    <xdr:clientData/>
  </xdr:twoCellAnchor>
  <xdr:twoCellAnchor>
    <xdr:from>
      <xdr:col>16</xdr:col>
      <xdr:colOff>380999</xdr:colOff>
      <xdr:row>17</xdr:row>
      <xdr:rowOff>152399</xdr:rowOff>
    </xdr:from>
    <xdr:to>
      <xdr:col>17</xdr:col>
      <xdr:colOff>352540</xdr:colOff>
      <xdr:row>27</xdr:row>
      <xdr:rowOff>57150</xdr:rowOff>
    </xdr:to>
    <xdr:sp macro="" textlink="">
      <xdr:nvSpPr>
        <xdr:cNvPr id="16" name="Right Arrow 15"/>
        <xdr:cNvSpPr/>
      </xdr:nvSpPr>
      <xdr:spPr>
        <a:xfrm rot="16200000">
          <a:off x="9691744" y="3567054"/>
          <a:ext cx="1524001" cy="581141"/>
        </a:xfrm>
        <a:prstGeom prst="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400" b="1"/>
            <a:t>DX2T</a:t>
          </a:r>
        </a:p>
      </xdr:txBody>
    </xdr:sp>
    <xdr:clientData/>
  </xdr:twoCellAnchor>
  <xdr:twoCellAnchor>
    <xdr:from>
      <xdr:col>12</xdr:col>
      <xdr:colOff>180975</xdr:colOff>
      <xdr:row>29</xdr:row>
      <xdr:rowOff>28575</xdr:rowOff>
    </xdr:from>
    <xdr:to>
      <xdr:col>13</xdr:col>
      <xdr:colOff>219075</xdr:colOff>
      <xdr:row>31</xdr:row>
      <xdr:rowOff>28575</xdr:rowOff>
    </xdr:to>
    <xdr:sp macro="" textlink="">
      <xdr:nvSpPr>
        <xdr:cNvPr id="17" name="TextBox 16"/>
        <xdr:cNvSpPr txBox="1"/>
      </xdr:nvSpPr>
      <xdr:spPr>
        <a:xfrm>
          <a:off x="7524750" y="4914900"/>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12</xdr:col>
      <xdr:colOff>504825</xdr:colOff>
      <xdr:row>25</xdr:row>
      <xdr:rowOff>76200</xdr:rowOff>
    </xdr:from>
    <xdr:to>
      <xdr:col>13</xdr:col>
      <xdr:colOff>381000</xdr:colOff>
      <xdr:row>29</xdr:row>
      <xdr:rowOff>28575</xdr:rowOff>
    </xdr:to>
    <xdr:cxnSp macro="">
      <xdr:nvCxnSpPr>
        <xdr:cNvPr id="18" name="Straight Arrow Connector 17"/>
        <xdr:cNvCxnSpPr>
          <a:stCxn id="17" idx="0"/>
        </xdr:cNvCxnSpPr>
      </xdr:nvCxnSpPr>
      <xdr:spPr>
        <a:xfrm flipV="1">
          <a:off x="7848600" y="4314825"/>
          <a:ext cx="485775" cy="600075"/>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209550</xdr:colOff>
      <xdr:row>11</xdr:row>
      <xdr:rowOff>85725</xdr:rowOff>
    </xdr:from>
    <xdr:to>
      <xdr:col>13</xdr:col>
      <xdr:colOff>247650</xdr:colOff>
      <xdr:row>13</xdr:row>
      <xdr:rowOff>85725</xdr:rowOff>
    </xdr:to>
    <xdr:sp macro="" textlink="">
      <xdr:nvSpPr>
        <xdr:cNvPr id="21" name="TextBox 20"/>
        <xdr:cNvSpPr txBox="1"/>
      </xdr:nvSpPr>
      <xdr:spPr>
        <a:xfrm>
          <a:off x="7553325" y="2057400"/>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12</xdr:col>
      <xdr:colOff>533400</xdr:colOff>
      <xdr:row>13</xdr:row>
      <xdr:rowOff>85725</xdr:rowOff>
    </xdr:from>
    <xdr:to>
      <xdr:col>13</xdr:col>
      <xdr:colOff>361950</xdr:colOff>
      <xdr:row>19</xdr:row>
      <xdr:rowOff>142875</xdr:rowOff>
    </xdr:to>
    <xdr:cxnSp macro="">
      <xdr:nvCxnSpPr>
        <xdr:cNvPr id="22" name="Straight Arrow Connector 21"/>
        <xdr:cNvCxnSpPr>
          <a:stCxn id="21" idx="2"/>
        </xdr:cNvCxnSpPr>
      </xdr:nvCxnSpPr>
      <xdr:spPr>
        <a:xfrm>
          <a:off x="7877175" y="2381250"/>
          <a:ext cx="438150" cy="1028700"/>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247650</xdr:colOff>
      <xdr:row>12</xdr:row>
      <xdr:rowOff>114300</xdr:rowOff>
    </xdr:from>
    <xdr:to>
      <xdr:col>17</xdr:col>
      <xdr:colOff>285750</xdr:colOff>
      <xdr:row>14</xdr:row>
      <xdr:rowOff>114300</xdr:rowOff>
    </xdr:to>
    <xdr:sp macro="" textlink="">
      <xdr:nvSpPr>
        <xdr:cNvPr id="25" name="TextBox 24"/>
        <xdr:cNvSpPr txBox="1"/>
      </xdr:nvSpPr>
      <xdr:spPr>
        <a:xfrm>
          <a:off x="10029825" y="2247900"/>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15</xdr:col>
      <xdr:colOff>600076</xdr:colOff>
      <xdr:row>14</xdr:row>
      <xdr:rowOff>114300</xdr:rowOff>
    </xdr:from>
    <xdr:to>
      <xdr:col>16</xdr:col>
      <xdr:colOff>571500</xdr:colOff>
      <xdr:row>22</xdr:row>
      <xdr:rowOff>47625</xdr:rowOff>
    </xdr:to>
    <xdr:cxnSp macro="">
      <xdr:nvCxnSpPr>
        <xdr:cNvPr id="26" name="Straight Arrow Connector 25"/>
        <xdr:cNvCxnSpPr>
          <a:stCxn id="25" idx="2"/>
        </xdr:cNvCxnSpPr>
      </xdr:nvCxnSpPr>
      <xdr:spPr>
        <a:xfrm flipH="1">
          <a:off x="9772651" y="2571750"/>
          <a:ext cx="581024" cy="1228725"/>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466724</xdr:colOff>
      <xdr:row>29</xdr:row>
      <xdr:rowOff>123826</xdr:rowOff>
    </xdr:from>
    <xdr:to>
      <xdr:col>17</xdr:col>
      <xdr:colOff>504824</xdr:colOff>
      <xdr:row>31</xdr:row>
      <xdr:rowOff>123826</xdr:rowOff>
    </xdr:to>
    <xdr:sp macro="" textlink="">
      <xdr:nvSpPr>
        <xdr:cNvPr id="29" name="TextBox 28"/>
        <xdr:cNvSpPr txBox="1"/>
      </xdr:nvSpPr>
      <xdr:spPr>
        <a:xfrm>
          <a:off x="10248899" y="5010151"/>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16</xdr:col>
      <xdr:colOff>57150</xdr:colOff>
      <xdr:row>25</xdr:row>
      <xdr:rowOff>152400</xdr:rowOff>
    </xdr:from>
    <xdr:to>
      <xdr:col>17</xdr:col>
      <xdr:colOff>180974</xdr:colOff>
      <xdr:row>29</xdr:row>
      <xdr:rowOff>123826</xdr:rowOff>
    </xdr:to>
    <xdr:cxnSp macro="">
      <xdr:nvCxnSpPr>
        <xdr:cNvPr id="30" name="Straight Arrow Connector 29"/>
        <xdr:cNvCxnSpPr>
          <a:stCxn id="29" idx="0"/>
        </xdr:cNvCxnSpPr>
      </xdr:nvCxnSpPr>
      <xdr:spPr>
        <a:xfrm flipH="1" flipV="1">
          <a:off x="9839325" y="4391025"/>
          <a:ext cx="733424" cy="619126"/>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333375</xdr:colOff>
      <xdr:row>56</xdr:row>
      <xdr:rowOff>95250</xdr:rowOff>
    </xdr:from>
    <xdr:to>
      <xdr:col>10</xdr:col>
      <xdr:colOff>419100</xdr:colOff>
      <xdr:row>78</xdr:row>
      <xdr:rowOff>85726</xdr:rowOff>
    </xdr:to>
    <xdr:pic>
      <xdr:nvPicPr>
        <xdr:cNvPr id="33" name="Picture 32"/>
        <xdr:cNvPicPr>
          <a:picLocks noChangeAspect="1"/>
        </xdr:cNvPicPr>
      </xdr:nvPicPr>
      <xdr:blipFill rotWithShape="1">
        <a:blip xmlns:r="http://schemas.openxmlformats.org/officeDocument/2006/relationships" r:embed="rId3"/>
        <a:srcRect l="26581" t="22605" r="21146" b="26292"/>
        <a:stretch/>
      </xdr:blipFill>
      <xdr:spPr>
        <a:xfrm>
          <a:off x="942975" y="9372600"/>
          <a:ext cx="5600700" cy="3552826"/>
        </a:xfrm>
        <a:prstGeom prst="rect">
          <a:avLst/>
        </a:prstGeom>
      </xdr:spPr>
    </xdr:pic>
    <xdr:clientData/>
  </xdr:twoCellAnchor>
  <xdr:twoCellAnchor editAs="oneCell">
    <xdr:from>
      <xdr:col>1</xdr:col>
      <xdr:colOff>323850</xdr:colOff>
      <xdr:row>79</xdr:row>
      <xdr:rowOff>47625</xdr:rowOff>
    </xdr:from>
    <xdr:to>
      <xdr:col>10</xdr:col>
      <xdr:colOff>390525</xdr:colOff>
      <xdr:row>104</xdr:row>
      <xdr:rowOff>38100</xdr:rowOff>
    </xdr:to>
    <xdr:pic>
      <xdr:nvPicPr>
        <xdr:cNvPr id="34" name="Picture 33"/>
        <xdr:cNvPicPr>
          <a:picLocks noChangeAspect="1"/>
        </xdr:cNvPicPr>
      </xdr:nvPicPr>
      <xdr:blipFill rotWithShape="1">
        <a:blip xmlns:r="http://schemas.openxmlformats.org/officeDocument/2006/relationships" r:embed="rId4"/>
        <a:srcRect l="26671" t="22880" r="21234" b="19031"/>
        <a:stretch/>
      </xdr:blipFill>
      <xdr:spPr>
        <a:xfrm>
          <a:off x="933450" y="13049250"/>
          <a:ext cx="5581650" cy="4038600"/>
        </a:xfrm>
        <a:prstGeom prst="rect">
          <a:avLst/>
        </a:prstGeom>
      </xdr:spPr>
    </xdr:pic>
    <xdr:clientData/>
  </xdr:twoCellAnchor>
  <xdr:twoCellAnchor editAs="oneCell">
    <xdr:from>
      <xdr:col>12</xdr:col>
      <xdr:colOff>314325</xdr:colOff>
      <xdr:row>79</xdr:row>
      <xdr:rowOff>9526</xdr:rowOff>
    </xdr:from>
    <xdr:to>
      <xdr:col>21</xdr:col>
      <xdr:colOff>400050</xdr:colOff>
      <xdr:row>104</xdr:row>
      <xdr:rowOff>1</xdr:rowOff>
    </xdr:to>
    <xdr:pic>
      <xdr:nvPicPr>
        <xdr:cNvPr id="36" name="Picture 35"/>
        <xdr:cNvPicPr>
          <a:picLocks noChangeAspect="1"/>
        </xdr:cNvPicPr>
      </xdr:nvPicPr>
      <xdr:blipFill rotWithShape="1">
        <a:blip xmlns:r="http://schemas.openxmlformats.org/officeDocument/2006/relationships" r:embed="rId5"/>
        <a:srcRect l="26670" t="22743" r="21323" b="19168"/>
        <a:stretch/>
      </xdr:blipFill>
      <xdr:spPr>
        <a:xfrm>
          <a:off x="7658100" y="13011151"/>
          <a:ext cx="5572125" cy="4038600"/>
        </a:xfrm>
        <a:prstGeom prst="rect">
          <a:avLst/>
        </a:prstGeom>
      </xdr:spPr>
    </xdr:pic>
    <xdr:clientData/>
  </xdr:twoCellAnchor>
  <xdr:twoCellAnchor editAs="oneCell">
    <xdr:from>
      <xdr:col>12</xdr:col>
      <xdr:colOff>361949</xdr:colOff>
      <xdr:row>56</xdr:row>
      <xdr:rowOff>104776</xdr:rowOff>
    </xdr:from>
    <xdr:to>
      <xdr:col>21</xdr:col>
      <xdr:colOff>485774</xdr:colOff>
      <xdr:row>78</xdr:row>
      <xdr:rowOff>66676</xdr:rowOff>
    </xdr:to>
    <xdr:pic>
      <xdr:nvPicPr>
        <xdr:cNvPr id="37" name="Picture 36"/>
        <xdr:cNvPicPr>
          <a:picLocks noChangeAspect="1"/>
        </xdr:cNvPicPr>
      </xdr:nvPicPr>
      <xdr:blipFill rotWithShape="1">
        <a:blip xmlns:r="http://schemas.openxmlformats.org/officeDocument/2006/relationships" r:embed="rId6"/>
        <a:srcRect l="26404" t="22743" r="21235" b="26566"/>
        <a:stretch/>
      </xdr:blipFill>
      <xdr:spPr>
        <a:xfrm>
          <a:off x="7705724" y="9382126"/>
          <a:ext cx="5610225" cy="3524250"/>
        </a:xfrm>
        <a:prstGeom prst="rect">
          <a:avLst/>
        </a:prstGeom>
      </xdr:spPr>
    </xdr:pic>
    <xdr:clientData/>
  </xdr:twoCellAnchor>
  <xdr:twoCellAnchor editAs="oneCell">
    <xdr:from>
      <xdr:col>1</xdr:col>
      <xdr:colOff>323850</xdr:colOff>
      <xdr:row>105</xdr:row>
      <xdr:rowOff>0</xdr:rowOff>
    </xdr:from>
    <xdr:to>
      <xdr:col>10</xdr:col>
      <xdr:colOff>409575</xdr:colOff>
      <xdr:row>127</xdr:row>
      <xdr:rowOff>9525</xdr:rowOff>
    </xdr:to>
    <xdr:pic>
      <xdr:nvPicPr>
        <xdr:cNvPr id="38" name="Picture 37"/>
        <xdr:cNvPicPr>
          <a:picLocks noChangeAspect="1"/>
        </xdr:cNvPicPr>
      </xdr:nvPicPr>
      <xdr:blipFill rotWithShape="1">
        <a:blip xmlns:r="http://schemas.openxmlformats.org/officeDocument/2006/relationships" r:embed="rId7"/>
        <a:srcRect l="26581" t="22743" r="21146" b="25881"/>
        <a:stretch/>
      </xdr:blipFill>
      <xdr:spPr>
        <a:xfrm>
          <a:off x="933450" y="17211675"/>
          <a:ext cx="5600700" cy="3571875"/>
        </a:xfrm>
        <a:prstGeom prst="rect">
          <a:avLst/>
        </a:prstGeom>
      </xdr:spPr>
    </xdr:pic>
    <xdr:clientData/>
  </xdr:twoCellAnchor>
  <xdr:twoCellAnchor editAs="oneCell">
    <xdr:from>
      <xdr:col>12</xdr:col>
      <xdr:colOff>276225</xdr:colOff>
      <xdr:row>105</xdr:row>
      <xdr:rowOff>9525</xdr:rowOff>
    </xdr:from>
    <xdr:to>
      <xdr:col>21</xdr:col>
      <xdr:colOff>390525</xdr:colOff>
      <xdr:row>127</xdr:row>
      <xdr:rowOff>19050</xdr:rowOff>
    </xdr:to>
    <xdr:pic>
      <xdr:nvPicPr>
        <xdr:cNvPr id="39" name="Picture 38"/>
        <xdr:cNvPicPr>
          <a:picLocks noChangeAspect="1"/>
        </xdr:cNvPicPr>
      </xdr:nvPicPr>
      <xdr:blipFill rotWithShape="1">
        <a:blip xmlns:r="http://schemas.openxmlformats.org/officeDocument/2006/relationships" r:embed="rId7"/>
        <a:srcRect l="26581" t="22743" r="21146" b="25881"/>
        <a:stretch/>
      </xdr:blipFill>
      <xdr:spPr>
        <a:xfrm>
          <a:off x="7620000" y="17221200"/>
          <a:ext cx="5600700" cy="3571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47625</xdr:colOff>
      <xdr:row>5</xdr:row>
      <xdr:rowOff>66675</xdr:rowOff>
    </xdr:from>
    <xdr:to>
      <xdr:col>10</xdr:col>
      <xdr:colOff>294555</xdr:colOff>
      <xdr:row>52</xdr:row>
      <xdr:rowOff>56201</xdr:rowOff>
    </xdr:to>
    <xdr:pic>
      <xdr:nvPicPr>
        <xdr:cNvPr id="2" name="Picture 1"/>
        <xdr:cNvPicPr>
          <a:picLocks noChangeAspect="1"/>
        </xdr:cNvPicPr>
      </xdr:nvPicPr>
      <xdr:blipFill>
        <a:blip xmlns:r="http://schemas.openxmlformats.org/officeDocument/2006/relationships" r:embed="rId1"/>
        <a:stretch>
          <a:fillRect/>
        </a:stretch>
      </xdr:blipFill>
      <xdr:spPr>
        <a:xfrm>
          <a:off x="657225" y="1066800"/>
          <a:ext cx="5761905" cy="7600001"/>
        </a:xfrm>
        <a:prstGeom prst="rect">
          <a:avLst/>
        </a:prstGeom>
      </xdr:spPr>
    </xdr:pic>
    <xdr:clientData/>
  </xdr:twoCellAnchor>
  <xdr:twoCellAnchor>
    <xdr:from>
      <xdr:col>3</xdr:col>
      <xdr:colOff>114300</xdr:colOff>
      <xdr:row>28</xdr:row>
      <xdr:rowOff>19050</xdr:rowOff>
    </xdr:from>
    <xdr:to>
      <xdr:col>6</xdr:col>
      <xdr:colOff>133350</xdr:colOff>
      <xdr:row>40</xdr:row>
      <xdr:rowOff>57150</xdr:rowOff>
    </xdr:to>
    <xdr:sp macro="" textlink="">
      <xdr:nvSpPr>
        <xdr:cNvPr id="4" name="Donut 3"/>
        <xdr:cNvSpPr/>
      </xdr:nvSpPr>
      <xdr:spPr>
        <a:xfrm>
          <a:off x="1943100" y="4743450"/>
          <a:ext cx="1876425" cy="1981200"/>
        </a:xfrm>
        <a:prstGeom prst="donut">
          <a:avLst>
            <a:gd name="adj" fmla="val 5177"/>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endParaRPr lang="en-US" sz="1100">
            <a:solidFill>
              <a:schemeClr val="tx1"/>
            </a:solidFill>
          </a:endParaRPr>
        </a:p>
      </xdr:txBody>
    </xdr:sp>
    <xdr:clientData/>
  </xdr:twoCellAnchor>
  <xdr:twoCellAnchor editAs="oneCell">
    <xdr:from>
      <xdr:col>10</xdr:col>
      <xdr:colOff>581025</xdr:colOff>
      <xdr:row>9</xdr:row>
      <xdr:rowOff>14286</xdr:rowOff>
    </xdr:from>
    <xdr:to>
      <xdr:col>21</xdr:col>
      <xdr:colOff>180975</xdr:colOff>
      <xdr:row>38</xdr:row>
      <xdr:rowOff>47624</xdr:rowOff>
    </xdr:to>
    <xdr:pic>
      <xdr:nvPicPr>
        <xdr:cNvPr id="21" name="Picture 2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705600" y="1662111"/>
          <a:ext cx="6305550" cy="4729163"/>
        </a:xfrm>
        <a:prstGeom prst="rect">
          <a:avLst/>
        </a:prstGeom>
      </xdr:spPr>
    </xdr:pic>
    <xdr:clientData/>
  </xdr:twoCellAnchor>
  <xdr:twoCellAnchor>
    <xdr:from>
      <xdr:col>14</xdr:col>
      <xdr:colOff>257174</xdr:colOff>
      <xdr:row>24</xdr:row>
      <xdr:rowOff>114300</xdr:rowOff>
    </xdr:from>
    <xdr:to>
      <xdr:col>15</xdr:col>
      <xdr:colOff>295274</xdr:colOff>
      <xdr:row>26</xdr:row>
      <xdr:rowOff>114300</xdr:rowOff>
    </xdr:to>
    <xdr:sp macro="" textlink="">
      <xdr:nvSpPr>
        <xdr:cNvPr id="22" name="TextBox 21"/>
        <xdr:cNvSpPr txBox="1"/>
      </xdr:nvSpPr>
      <xdr:spPr>
        <a:xfrm>
          <a:off x="8820149" y="4191000"/>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14</xdr:col>
      <xdr:colOff>581024</xdr:colOff>
      <xdr:row>25</xdr:row>
      <xdr:rowOff>104775</xdr:rowOff>
    </xdr:from>
    <xdr:to>
      <xdr:col>18</xdr:col>
      <xdr:colOff>57150</xdr:colOff>
      <xdr:row>26</xdr:row>
      <xdr:rowOff>114300</xdr:rowOff>
    </xdr:to>
    <xdr:cxnSp macro="">
      <xdr:nvCxnSpPr>
        <xdr:cNvPr id="23" name="Straight Arrow Connector 22"/>
        <xdr:cNvCxnSpPr>
          <a:stCxn id="22" idx="2"/>
        </xdr:cNvCxnSpPr>
      </xdr:nvCxnSpPr>
      <xdr:spPr>
        <a:xfrm flipV="1">
          <a:off x="9143999" y="4343400"/>
          <a:ext cx="1914526" cy="171450"/>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228598</xdr:colOff>
      <xdr:row>32</xdr:row>
      <xdr:rowOff>142876</xdr:rowOff>
    </xdr:from>
    <xdr:to>
      <xdr:col>15</xdr:col>
      <xdr:colOff>266698</xdr:colOff>
      <xdr:row>34</xdr:row>
      <xdr:rowOff>142876</xdr:rowOff>
    </xdr:to>
    <xdr:sp macro="" textlink="">
      <xdr:nvSpPr>
        <xdr:cNvPr id="24" name="TextBox 23"/>
        <xdr:cNvSpPr txBox="1"/>
      </xdr:nvSpPr>
      <xdr:spPr>
        <a:xfrm>
          <a:off x="8791573" y="5514976"/>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14</xdr:col>
      <xdr:colOff>552448</xdr:colOff>
      <xdr:row>31</xdr:row>
      <xdr:rowOff>123825</xdr:rowOff>
    </xdr:from>
    <xdr:to>
      <xdr:col>18</xdr:col>
      <xdr:colOff>180975</xdr:colOff>
      <xdr:row>32</xdr:row>
      <xdr:rowOff>142876</xdr:rowOff>
    </xdr:to>
    <xdr:cxnSp macro="">
      <xdr:nvCxnSpPr>
        <xdr:cNvPr id="25" name="Straight Arrow Connector 24"/>
        <xdr:cNvCxnSpPr>
          <a:stCxn id="24" idx="0"/>
        </xdr:cNvCxnSpPr>
      </xdr:nvCxnSpPr>
      <xdr:spPr>
        <a:xfrm flipV="1">
          <a:off x="9115423" y="5334000"/>
          <a:ext cx="2066927" cy="180976"/>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247650</xdr:colOff>
      <xdr:row>25</xdr:row>
      <xdr:rowOff>19050</xdr:rowOff>
    </xdr:from>
    <xdr:to>
      <xdr:col>14</xdr:col>
      <xdr:colOff>219191</xdr:colOff>
      <xdr:row>34</xdr:row>
      <xdr:rowOff>85726</xdr:rowOff>
    </xdr:to>
    <xdr:sp macro="" textlink="">
      <xdr:nvSpPr>
        <xdr:cNvPr id="26" name="Right Arrow 25"/>
        <xdr:cNvSpPr/>
      </xdr:nvSpPr>
      <xdr:spPr>
        <a:xfrm rot="16200000">
          <a:off x="7729595" y="4729105"/>
          <a:ext cx="1524001" cy="581141"/>
        </a:xfrm>
        <a:prstGeom prst="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400" b="1"/>
            <a:t>SX1</a:t>
          </a:r>
        </a:p>
      </xdr:txBody>
    </xdr:sp>
    <xdr:clientData/>
  </xdr:twoCellAnchor>
  <xdr:twoCellAnchor>
    <xdr:from>
      <xdr:col>13</xdr:col>
      <xdr:colOff>247650</xdr:colOff>
      <xdr:row>13</xdr:row>
      <xdr:rowOff>133350</xdr:rowOff>
    </xdr:from>
    <xdr:to>
      <xdr:col>14</xdr:col>
      <xdr:colOff>219191</xdr:colOff>
      <xdr:row>23</xdr:row>
      <xdr:rowOff>38101</xdr:rowOff>
    </xdr:to>
    <xdr:sp macro="" textlink="">
      <xdr:nvSpPr>
        <xdr:cNvPr id="27" name="Right Arrow 26"/>
        <xdr:cNvSpPr/>
      </xdr:nvSpPr>
      <xdr:spPr>
        <a:xfrm rot="16200000">
          <a:off x="7729595" y="2900305"/>
          <a:ext cx="1524001" cy="581141"/>
        </a:xfrm>
        <a:prstGeom prst="rightArrow">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US" sz="1400" b="1"/>
            <a:t>SX2</a:t>
          </a:r>
        </a:p>
      </xdr:txBody>
    </xdr:sp>
    <xdr:clientData/>
  </xdr:twoCellAnchor>
  <xdr:twoCellAnchor>
    <xdr:from>
      <xdr:col>14</xdr:col>
      <xdr:colOff>171449</xdr:colOff>
      <xdr:row>12</xdr:row>
      <xdr:rowOff>85725</xdr:rowOff>
    </xdr:from>
    <xdr:to>
      <xdr:col>15</xdr:col>
      <xdr:colOff>209549</xdr:colOff>
      <xdr:row>14</xdr:row>
      <xdr:rowOff>85725</xdr:rowOff>
    </xdr:to>
    <xdr:sp macro="" textlink="">
      <xdr:nvSpPr>
        <xdr:cNvPr id="30" name="TextBox 29"/>
        <xdr:cNvSpPr txBox="1"/>
      </xdr:nvSpPr>
      <xdr:spPr>
        <a:xfrm>
          <a:off x="8734424" y="2219325"/>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14</xdr:col>
      <xdr:colOff>495299</xdr:colOff>
      <xdr:row>14</xdr:row>
      <xdr:rowOff>19050</xdr:rowOff>
    </xdr:from>
    <xdr:to>
      <xdr:col>18</xdr:col>
      <xdr:colOff>276225</xdr:colOff>
      <xdr:row>14</xdr:row>
      <xdr:rowOff>85725</xdr:rowOff>
    </xdr:to>
    <xdr:cxnSp macro="">
      <xdr:nvCxnSpPr>
        <xdr:cNvPr id="31" name="Straight Arrow Connector 30"/>
        <xdr:cNvCxnSpPr>
          <a:stCxn id="30" idx="2"/>
        </xdr:cNvCxnSpPr>
      </xdr:nvCxnSpPr>
      <xdr:spPr>
        <a:xfrm flipV="1">
          <a:off x="9058274" y="2476500"/>
          <a:ext cx="2219326" cy="66675"/>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190498</xdr:colOff>
      <xdr:row>21</xdr:row>
      <xdr:rowOff>19051</xdr:rowOff>
    </xdr:from>
    <xdr:to>
      <xdr:col>15</xdr:col>
      <xdr:colOff>228598</xdr:colOff>
      <xdr:row>23</xdr:row>
      <xdr:rowOff>19051</xdr:rowOff>
    </xdr:to>
    <xdr:sp macro="" textlink="">
      <xdr:nvSpPr>
        <xdr:cNvPr id="33" name="TextBox 32"/>
        <xdr:cNvSpPr txBox="1"/>
      </xdr:nvSpPr>
      <xdr:spPr>
        <a:xfrm>
          <a:off x="8753473" y="3609976"/>
          <a:ext cx="647700" cy="32385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ctr"/>
        <a:lstStyle/>
        <a:p>
          <a:pPr algn="ctr"/>
          <a:r>
            <a:rPr lang="en-US" sz="1100"/>
            <a:t>lim -</a:t>
          </a:r>
        </a:p>
      </xdr:txBody>
    </xdr:sp>
    <xdr:clientData/>
  </xdr:twoCellAnchor>
  <xdr:twoCellAnchor>
    <xdr:from>
      <xdr:col>14</xdr:col>
      <xdr:colOff>514348</xdr:colOff>
      <xdr:row>20</xdr:row>
      <xdr:rowOff>0</xdr:rowOff>
    </xdr:from>
    <xdr:to>
      <xdr:col>18</xdr:col>
      <xdr:colOff>142875</xdr:colOff>
      <xdr:row>21</xdr:row>
      <xdr:rowOff>19051</xdr:rowOff>
    </xdr:to>
    <xdr:cxnSp macro="">
      <xdr:nvCxnSpPr>
        <xdr:cNvPr id="34" name="Straight Arrow Connector 33"/>
        <xdr:cNvCxnSpPr>
          <a:stCxn id="33" idx="0"/>
        </xdr:cNvCxnSpPr>
      </xdr:nvCxnSpPr>
      <xdr:spPr>
        <a:xfrm flipV="1">
          <a:off x="9077323" y="3429000"/>
          <a:ext cx="2066927" cy="180976"/>
        </a:xfrm>
        <a:prstGeom prst="straightConnector1">
          <a:avLst/>
        </a:prstGeom>
        <a:ln w="25400">
          <a:solidFill>
            <a:schemeClr val="accent2"/>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285750</xdr:colOff>
      <xdr:row>56</xdr:row>
      <xdr:rowOff>85724</xdr:rowOff>
    </xdr:from>
    <xdr:to>
      <xdr:col>10</xdr:col>
      <xdr:colOff>381000</xdr:colOff>
      <xdr:row>78</xdr:row>
      <xdr:rowOff>104775</xdr:rowOff>
    </xdr:to>
    <xdr:pic>
      <xdr:nvPicPr>
        <xdr:cNvPr id="35" name="Picture 34"/>
        <xdr:cNvPicPr>
          <a:picLocks noChangeAspect="1"/>
        </xdr:cNvPicPr>
      </xdr:nvPicPr>
      <xdr:blipFill rotWithShape="1">
        <a:blip xmlns:r="http://schemas.openxmlformats.org/officeDocument/2006/relationships" r:embed="rId3"/>
        <a:srcRect l="26492" t="22469" r="21146" b="26018"/>
        <a:stretch/>
      </xdr:blipFill>
      <xdr:spPr>
        <a:xfrm>
          <a:off x="895350" y="9363074"/>
          <a:ext cx="5610225" cy="3581401"/>
        </a:xfrm>
        <a:prstGeom prst="rect">
          <a:avLst/>
        </a:prstGeom>
      </xdr:spPr>
    </xdr:pic>
    <xdr:clientData/>
  </xdr:twoCellAnchor>
  <xdr:twoCellAnchor editAs="oneCell">
    <xdr:from>
      <xdr:col>1</xdr:col>
      <xdr:colOff>314325</xdr:colOff>
      <xdr:row>79</xdr:row>
      <xdr:rowOff>57149</xdr:rowOff>
    </xdr:from>
    <xdr:to>
      <xdr:col>10</xdr:col>
      <xdr:colOff>390525</xdr:colOff>
      <xdr:row>104</xdr:row>
      <xdr:rowOff>85725</xdr:rowOff>
    </xdr:to>
    <xdr:pic>
      <xdr:nvPicPr>
        <xdr:cNvPr id="36" name="Picture 35"/>
        <xdr:cNvPicPr>
          <a:picLocks noChangeAspect="1"/>
        </xdr:cNvPicPr>
      </xdr:nvPicPr>
      <xdr:blipFill rotWithShape="1">
        <a:blip xmlns:r="http://schemas.openxmlformats.org/officeDocument/2006/relationships" r:embed="rId4"/>
        <a:srcRect l="26670" t="22742" r="21146" b="18620"/>
        <a:stretch/>
      </xdr:blipFill>
      <xdr:spPr>
        <a:xfrm>
          <a:off x="923925" y="13058774"/>
          <a:ext cx="5591175" cy="4076701"/>
        </a:xfrm>
        <a:prstGeom prst="rect">
          <a:avLst/>
        </a:prstGeom>
      </xdr:spPr>
    </xdr:pic>
    <xdr:clientData/>
  </xdr:twoCellAnchor>
  <xdr:twoCellAnchor editAs="oneCell">
    <xdr:from>
      <xdr:col>1</xdr:col>
      <xdr:colOff>295275</xdr:colOff>
      <xdr:row>105</xdr:row>
      <xdr:rowOff>19050</xdr:rowOff>
    </xdr:from>
    <xdr:to>
      <xdr:col>10</xdr:col>
      <xdr:colOff>371476</xdr:colOff>
      <xdr:row>127</xdr:row>
      <xdr:rowOff>28575</xdr:rowOff>
    </xdr:to>
    <xdr:pic>
      <xdr:nvPicPr>
        <xdr:cNvPr id="37" name="Picture 36"/>
        <xdr:cNvPicPr>
          <a:picLocks noChangeAspect="1"/>
        </xdr:cNvPicPr>
      </xdr:nvPicPr>
      <xdr:blipFill rotWithShape="1">
        <a:blip xmlns:r="http://schemas.openxmlformats.org/officeDocument/2006/relationships" r:embed="rId5"/>
        <a:srcRect l="26581" t="22743" r="21235" b="25881"/>
        <a:stretch/>
      </xdr:blipFill>
      <xdr:spPr>
        <a:xfrm>
          <a:off x="904875" y="17230725"/>
          <a:ext cx="5591176" cy="3571875"/>
        </a:xfrm>
        <a:prstGeom prst="rect">
          <a:avLst/>
        </a:prstGeom>
      </xdr:spPr>
    </xdr:pic>
    <xdr:clientData/>
  </xdr:twoCellAnchor>
  <xdr:twoCellAnchor editAs="oneCell">
    <xdr:from>
      <xdr:col>12</xdr:col>
      <xdr:colOff>314324</xdr:colOff>
      <xdr:row>56</xdr:row>
      <xdr:rowOff>57150</xdr:rowOff>
    </xdr:from>
    <xdr:to>
      <xdr:col>21</xdr:col>
      <xdr:colOff>438149</xdr:colOff>
      <xdr:row>78</xdr:row>
      <xdr:rowOff>57150</xdr:rowOff>
    </xdr:to>
    <xdr:pic>
      <xdr:nvPicPr>
        <xdr:cNvPr id="38" name="Picture 37"/>
        <xdr:cNvPicPr>
          <a:picLocks noChangeAspect="1"/>
        </xdr:cNvPicPr>
      </xdr:nvPicPr>
      <xdr:blipFill rotWithShape="1">
        <a:blip xmlns:r="http://schemas.openxmlformats.org/officeDocument/2006/relationships" r:embed="rId6"/>
        <a:srcRect l="26581" t="22606" r="21057" b="26155"/>
        <a:stretch/>
      </xdr:blipFill>
      <xdr:spPr>
        <a:xfrm>
          <a:off x="7658099" y="9334500"/>
          <a:ext cx="5610225" cy="3562350"/>
        </a:xfrm>
        <a:prstGeom prst="rect">
          <a:avLst/>
        </a:prstGeom>
      </xdr:spPr>
    </xdr:pic>
    <xdr:clientData/>
  </xdr:twoCellAnchor>
  <xdr:twoCellAnchor editAs="oneCell">
    <xdr:from>
      <xdr:col>12</xdr:col>
      <xdr:colOff>304800</xdr:colOff>
      <xdr:row>79</xdr:row>
      <xdr:rowOff>38100</xdr:rowOff>
    </xdr:from>
    <xdr:to>
      <xdr:col>21</xdr:col>
      <xdr:colOff>419100</xdr:colOff>
      <xdr:row>104</xdr:row>
      <xdr:rowOff>57150</xdr:rowOff>
    </xdr:to>
    <xdr:pic>
      <xdr:nvPicPr>
        <xdr:cNvPr id="39" name="Picture 38"/>
        <xdr:cNvPicPr>
          <a:picLocks noChangeAspect="1"/>
        </xdr:cNvPicPr>
      </xdr:nvPicPr>
      <xdr:blipFill rotWithShape="1">
        <a:blip xmlns:r="http://schemas.openxmlformats.org/officeDocument/2006/relationships" r:embed="rId7"/>
        <a:srcRect l="26492" t="22743" r="21235" b="18757"/>
        <a:stretch/>
      </xdr:blipFill>
      <xdr:spPr>
        <a:xfrm>
          <a:off x="7648575" y="13039725"/>
          <a:ext cx="5600700" cy="4067175"/>
        </a:xfrm>
        <a:prstGeom prst="rect">
          <a:avLst/>
        </a:prstGeom>
      </xdr:spPr>
    </xdr:pic>
    <xdr:clientData/>
  </xdr:twoCellAnchor>
  <xdr:twoCellAnchor editAs="oneCell">
    <xdr:from>
      <xdr:col>12</xdr:col>
      <xdr:colOff>304800</xdr:colOff>
      <xdr:row>105</xdr:row>
      <xdr:rowOff>0</xdr:rowOff>
    </xdr:from>
    <xdr:to>
      <xdr:col>21</xdr:col>
      <xdr:colOff>400050</xdr:colOff>
      <xdr:row>127</xdr:row>
      <xdr:rowOff>28576</xdr:rowOff>
    </xdr:to>
    <xdr:pic>
      <xdr:nvPicPr>
        <xdr:cNvPr id="40" name="Picture 39"/>
        <xdr:cNvPicPr>
          <a:picLocks noChangeAspect="1"/>
        </xdr:cNvPicPr>
      </xdr:nvPicPr>
      <xdr:blipFill rotWithShape="1">
        <a:blip xmlns:r="http://schemas.openxmlformats.org/officeDocument/2006/relationships" r:embed="rId8"/>
        <a:srcRect l="26671" t="22879" r="21234" b="25470"/>
        <a:stretch/>
      </xdr:blipFill>
      <xdr:spPr>
        <a:xfrm>
          <a:off x="7648575" y="17211675"/>
          <a:ext cx="5581650" cy="359092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C3:L59"/>
  <sheetViews>
    <sheetView tabSelected="1" zoomScaleNormal="100" workbookViewId="0"/>
  </sheetViews>
  <sheetFormatPr defaultRowHeight="20.100000000000001" customHeight="1" x14ac:dyDescent="0.2"/>
  <cols>
    <col min="3" max="3" width="16.85546875" bestFit="1" customWidth="1"/>
    <col min="4" max="4" width="20" bestFit="1" customWidth="1"/>
    <col min="5" max="5" width="16.42578125" bestFit="1" customWidth="1"/>
    <col min="6" max="6" width="17" bestFit="1" customWidth="1"/>
    <col min="7" max="7" width="31.7109375" bestFit="1" customWidth="1"/>
    <col min="8" max="9" width="17.140625" customWidth="1"/>
    <col min="10" max="10" width="42.5703125" bestFit="1" customWidth="1"/>
    <col min="12" max="12" width="38.5703125" bestFit="1" customWidth="1"/>
  </cols>
  <sheetData>
    <row r="3" spans="3:12" ht="20.100000000000001" customHeight="1" thickBot="1" x14ac:dyDescent="0.25"/>
    <row r="4" spans="3:12" ht="20.100000000000001" customHeight="1" thickBot="1" x14ac:dyDescent="0.3">
      <c r="E4" s="1" t="s">
        <v>4</v>
      </c>
      <c r="F4" s="1" t="s">
        <v>5</v>
      </c>
      <c r="G4" s="1" t="s">
        <v>218</v>
      </c>
      <c r="J4" s="42" t="s">
        <v>34</v>
      </c>
      <c r="L4" s="33"/>
    </row>
    <row r="5" spans="3:12" ht="20.100000000000001" customHeight="1" thickBot="1" x14ac:dyDescent="0.3">
      <c r="C5" s="6" t="s">
        <v>0</v>
      </c>
      <c r="D5" s="11" t="s">
        <v>1</v>
      </c>
      <c r="E5" s="41" t="s">
        <v>33</v>
      </c>
      <c r="F5" s="2">
        <v>2550</v>
      </c>
      <c r="G5" s="221" t="s">
        <v>219</v>
      </c>
      <c r="J5" s="84" t="s">
        <v>15</v>
      </c>
      <c r="L5" s="33"/>
    </row>
    <row r="6" spans="3:12" ht="20.100000000000001" customHeight="1" thickBot="1" x14ac:dyDescent="0.25">
      <c r="C6" s="7"/>
      <c r="D6" s="12"/>
      <c r="E6" s="38" t="s">
        <v>31</v>
      </c>
      <c r="F6" s="2">
        <v>3670</v>
      </c>
      <c r="G6" s="222"/>
      <c r="J6" s="43" t="s">
        <v>17</v>
      </c>
      <c r="L6" s="33"/>
    </row>
    <row r="7" spans="3:12" ht="20.100000000000001" customHeight="1" thickBot="1" x14ac:dyDescent="0.3">
      <c r="C7" s="5"/>
      <c r="D7" s="11" t="s">
        <v>3</v>
      </c>
      <c r="E7" s="41" t="s">
        <v>33</v>
      </c>
      <c r="F7" s="2">
        <v>3920</v>
      </c>
      <c r="G7" s="221" t="s">
        <v>220</v>
      </c>
      <c r="J7" s="43" t="s">
        <v>16</v>
      </c>
      <c r="L7" s="33"/>
    </row>
    <row r="8" spans="3:12" ht="20.100000000000001" customHeight="1" thickBot="1" x14ac:dyDescent="0.25">
      <c r="C8" s="5"/>
      <c r="D8" s="12"/>
      <c r="E8" s="76" t="s">
        <v>231</v>
      </c>
      <c r="F8" s="2">
        <v>4200</v>
      </c>
      <c r="G8" s="222"/>
      <c r="J8" s="44" t="s">
        <v>18</v>
      </c>
      <c r="L8" s="33"/>
    </row>
    <row r="9" spans="3:12" ht="20.100000000000001" customHeight="1" thickBot="1" x14ac:dyDescent="0.3">
      <c r="C9" s="5"/>
      <c r="D9" s="11" t="s">
        <v>2</v>
      </c>
      <c r="E9" s="41" t="s">
        <v>33</v>
      </c>
      <c r="F9" s="2">
        <v>4200</v>
      </c>
      <c r="G9" s="221" t="s">
        <v>221</v>
      </c>
      <c r="L9" s="33"/>
    </row>
    <row r="10" spans="3:12" ht="20.100000000000001" customHeight="1" thickBot="1" x14ac:dyDescent="0.25">
      <c r="C10" s="5"/>
      <c r="D10" s="12"/>
      <c r="E10" s="38" t="s">
        <v>31</v>
      </c>
      <c r="F10" s="2">
        <v>4900</v>
      </c>
      <c r="G10" s="222"/>
      <c r="J10" s="53" t="s">
        <v>39</v>
      </c>
      <c r="L10" s="77"/>
    </row>
    <row r="11" spans="3:12" ht="20.100000000000001" customHeight="1" thickBot="1" x14ac:dyDescent="0.3">
      <c r="C11" s="5"/>
      <c r="D11" s="3" t="s">
        <v>6</v>
      </c>
      <c r="E11" s="61" t="s">
        <v>8</v>
      </c>
      <c r="F11" s="2">
        <v>5450</v>
      </c>
      <c r="G11" s="223" t="s">
        <v>51</v>
      </c>
      <c r="J11" s="85" t="s">
        <v>40</v>
      </c>
      <c r="L11" s="33"/>
    </row>
    <row r="12" spans="3:12" ht="20.100000000000001" customHeight="1" thickBot="1" x14ac:dyDescent="0.3">
      <c r="C12" s="5"/>
      <c r="D12" s="9"/>
      <c r="E12" s="80" t="s">
        <v>44</v>
      </c>
      <c r="F12" s="2">
        <v>5450</v>
      </c>
      <c r="G12" s="224"/>
      <c r="J12" s="54" t="s">
        <v>36</v>
      </c>
      <c r="L12" s="33"/>
    </row>
    <row r="13" spans="3:12" ht="20.100000000000001" customHeight="1" thickBot="1" x14ac:dyDescent="0.3">
      <c r="C13" s="5"/>
      <c r="D13" s="9"/>
      <c r="E13" s="80" t="s">
        <v>44</v>
      </c>
      <c r="F13" s="2">
        <v>5450</v>
      </c>
      <c r="G13" s="225"/>
      <c r="J13" s="55" t="s">
        <v>37</v>
      </c>
    </row>
    <row r="14" spans="3:12" ht="20.100000000000001" customHeight="1" thickBot="1" x14ac:dyDescent="0.25">
      <c r="C14" s="5"/>
      <c r="D14" s="5"/>
      <c r="E14" s="61" t="s">
        <v>8</v>
      </c>
      <c r="F14" s="2">
        <v>5450</v>
      </c>
      <c r="G14" s="223" t="s">
        <v>54</v>
      </c>
    </row>
    <row r="15" spans="3:12" ht="20.100000000000001" customHeight="1" thickBot="1" x14ac:dyDescent="0.25">
      <c r="C15" s="5"/>
      <c r="D15" s="5"/>
      <c r="E15" s="80" t="s">
        <v>44</v>
      </c>
      <c r="F15" s="2">
        <v>5450</v>
      </c>
      <c r="G15" s="224"/>
      <c r="J15" s="46" t="s">
        <v>45</v>
      </c>
    </row>
    <row r="16" spans="3:12" ht="20.100000000000001" customHeight="1" thickBot="1" x14ac:dyDescent="0.25">
      <c r="C16" s="4"/>
      <c r="D16" s="4"/>
      <c r="E16" s="80" t="s">
        <v>44</v>
      </c>
      <c r="F16" s="2">
        <v>5450</v>
      </c>
      <c r="G16" s="225"/>
      <c r="J16" s="47" t="s">
        <v>40</v>
      </c>
    </row>
    <row r="17" spans="3:10" ht="20.100000000000001" customHeight="1" thickBot="1" x14ac:dyDescent="0.3">
      <c r="C17" s="6" t="s">
        <v>7</v>
      </c>
      <c r="D17" s="11" t="s">
        <v>2</v>
      </c>
      <c r="E17" s="45" t="s">
        <v>33</v>
      </c>
      <c r="F17" s="2">
        <v>1940</v>
      </c>
      <c r="G17" s="223" t="s">
        <v>107</v>
      </c>
      <c r="J17" s="47" t="s">
        <v>36</v>
      </c>
    </row>
    <row r="18" spans="3:10" ht="20.100000000000001" customHeight="1" thickBot="1" x14ac:dyDescent="0.25">
      <c r="C18" s="5"/>
      <c r="D18" s="82"/>
      <c r="E18" s="78" t="s">
        <v>43</v>
      </c>
      <c r="F18" s="2">
        <v>1940</v>
      </c>
      <c r="G18" s="224"/>
      <c r="J18" s="47" t="s">
        <v>37</v>
      </c>
    </row>
    <row r="19" spans="3:10" ht="20.100000000000001" customHeight="1" thickBot="1" x14ac:dyDescent="0.3">
      <c r="C19" s="17"/>
      <c r="D19" s="18"/>
      <c r="E19" s="78" t="s">
        <v>43</v>
      </c>
      <c r="F19" s="2">
        <v>1940</v>
      </c>
      <c r="G19" s="225"/>
      <c r="J19" s="47" t="s">
        <v>42</v>
      </c>
    </row>
    <row r="20" spans="3:10" ht="20.100000000000001" customHeight="1" thickBot="1" x14ac:dyDescent="0.3">
      <c r="C20" s="17"/>
      <c r="D20" s="19"/>
      <c r="E20" s="70" t="s">
        <v>31</v>
      </c>
      <c r="F20" s="36"/>
      <c r="G20" s="39"/>
      <c r="J20" s="48" t="s">
        <v>41</v>
      </c>
    </row>
    <row r="21" spans="3:10" ht="20.100000000000001" customHeight="1" thickBot="1" x14ac:dyDescent="0.3">
      <c r="C21" s="5"/>
      <c r="D21" s="11" t="s">
        <v>1</v>
      </c>
      <c r="E21" s="45" t="s">
        <v>33</v>
      </c>
      <c r="F21" s="2">
        <v>3510</v>
      </c>
      <c r="G21" s="223" t="s">
        <v>108</v>
      </c>
    </row>
    <row r="22" spans="3:10" ht="20.100000000000001" customHeight="1" thickBot="1" x14ac:dyDescent="0.25">
      <c r="C22" s="5"/>
      <c r="D22" s="82"/>
      <c r="E22" s="78" t="s">
        <v>43</v>
      </c>
      <c r="F22" s="2">
        <v>3510</v>
      </c>
      <c r="G22" s="224"/>
      <c r="J22" s="59" t="s">
        <v>19</v>
      </c>
    </row>
    <row r="23" spans="3:10" ht="20.100000000000001" customHeight="1" thickBot="1" x14ac:dyDescent="0.3">
      <c r="C23" s="5"/>
      <c r="D23" s="18"/>
      <c r="E23" s="78" t="s">
        <v>43</v>
      </c>
      <c r="F23" s="2">
        <v>3510</v>
      </c>
      <c r="G23" s="225"/>
      <c r="J23" s="87" t="s">
        <v>248</v>
      </c>
    </row>
    <row r="24" spans="3:10" ht="20.100000000000001" customHeight="1" thickBot="1" x14ac:dyDescent="0.3">
      <c r="C24" s="5"/>
      <c r="D24" s="19"/>
      <c r="E24" s="70" t="s">
        <v>31</v>
      </c>
      <c r="F24" s="36"/>
      <c r="G24" s="39"/>
      <c r="J24" s="60" t="s">
        <v>21</v>
      </c>
    </row>
    <row r="25" spans="3:10" ht="20.100000000000001" customHeight="1" thickBot="1" x14ac:dyDescent="0.3">
      <c r="C25" s="5"/>
      <c r="D25" s="11" t="s">
        <v>9</v>
      </c>
      <c r="E25" s="62" t="s">
        <v>10</v>
      </c>
      <c r="F25" s="2">
        <v>4930</v>
      </c>
      <c r="G25" s="223" t="s">
        <v>222</v>
      </c>
    </row>
    <row r="26" spans="3:10" ht="20.100000000000001" customHeight="1" thickBot="1" x14ac:dyDescent="0.3">
      <c r="C26" s="5"/>
      <c r="D26" s="18"/>
      <c r="E26" s="78" t="s">
        <v>43</v>
      </c>
      <c r="F26" s="2">
        <v>4930</v>
      </c>
      <c r="G26" s="224"/>
      <c r="J26" s="58" t="s">
        <v>22</v>
      </c>
    </row>
    <row r="27" spans="3:10" ht="20.100000000000001" customHeight="1" thickBot="1" x14ac:dyDescent="0.3">
      <c r="C27" s="5"/>
      <c r="D27" s="19"/>
      <c r="E27" s="78" t="s">
        <v>43</v>
      </c>
      <c r="F27" s="2">
        <v>4930</v>
      </c>
      <c r="G27" s="225"/>
      <c r="J27" s="86" t="s">
        <v>248</v>
      </c>
    </row>
    <row r="28" spans="3:10" ht="20.100000000000001" customHeight="1" thickBot="1" x14ac:dyDescent="0.3">
      <c r="C28" s="5"/>
      <c r="D28" s="11" t="s">
        <v>9</v>
      </c>
      <c r="E28" s="63" t="s">
        <v>10</v>
      </c>
      <c r="F28" s="2">
        <v>5250</v>
      </c>
      <c r="G28" s="223" t="s">
        <v>223</v>
      </c>
    </row>
    <row r="29" spans="3:10" ht="20.100000000000001" customHeight="1" thickBot="1" x14ac:dyDescent="0.3">
      <c r="C29" s="5"/>
      <c r="D29" s="18"/>
      <c r="E29" s="79" t="s">
        <v>43</v>
      </c>
      <c r="F29" s="2">
        <v>5250</v>
      </c>
      <c r="G29" s="224"/>
      <c r="J29" s="66" t="s">
        <v>23</v>
      </c>
    </row>
    <row r="30" spans="3:10" ht="20.100000000000001" customHeight="1" thickBot="1" x14ac:dyDescent="0.3">
      <c r="C30" s="5"/>
      <c r="D30" s="19"/>
      <c r="E30" s="79" t="s">
        <v>43</v>
      </c>
      <c r="F30" s="2">
        <v>5960</v>
      </c>
      <c r="G30" s="225"/>
      <c r="J30" s="67" t="s">
        <v>24</v>
      </c>
    </row>
    <row r="31" spans="3:10" ht="20.100000000000001" customHeight="1" thickBot="1" x14ac:dyDescent="0.3">
      <c r="C31" s="5"/>
      <c r="D31" s="18" t="s">
        <v>3</v>
      </c>
      <c r="E31" s="56" t="s">
        <v>38</v>
      </c>
      <c r="F31" s="2">
        <v>5250</v>
      </c>
      <c r="G31" s="40" t="s">
        <v>109</v>
      </c>
      <c r="J31" s="68" t="s">
        <v>25</v>
      </c>
    </row>
    <row r="32" spans="3:10" ht="20.100000000000001" customHeight="1" thickBot="1" x14ac:dyDescent="0.3">
      <c r="C32" s="5"/>
      <c r="D32" s="19"/>
      <c r="E32" s="72" t="s">
        <v>32</v>
      </c>
      <c r="F32" s="2">
        <v>5250</v>
      </c>
      <c r="G32" s="40" t="s">
        <v>110</v>
      </c>
    </row>
    <row r="33" spans="3:10" ht="20.100000000000001" customHeight="1" thickBot="1" x14ac:dyDescent="0.25">
      <c r="C33" s="5"/>
      <c r="D33" s="227"/>
      <c r="E33" s="65" t="s">
        <v>11</v>
      </c>
      <c r="F33" s="2">
        <v>5610</v>
      </c>
      <c r="G33" s="81"/>
      <c r="J33" s="8" t="s">
        <v>26</v>
      </c>
    </row>
    <row r="34" spans="3:10" ht="20.100000000000001" customHeight="1" thickBot="1" x14ac:dyDescent="0.25">
      <c r="C34" s="4"/>
      <c r="D34" s="228"/>
      <c r="E34" s="65" t="s">
        <v>7</v>
      </c>
      <c r="F34" s="2">
        <v>5660</v>
      </c>
      <c r="G34" s="37"/>
      <c r="J34" s="5" t="s">
        <v>27</v>
      </c>
    </row>
    <row r="35" spans="3:10" ht="20.100000000000001" customHeight="1" thickBot="1" x14ac:dyDescent="0.3">
      <c r="C35" s="14" t="s">
        <v>12</v>
      </c>
      <c r="D35" s="3" t="s">
        <v>13</v>
      </c>
      <c r="E35" s="62" t="s">
        <v>10</v>
      </c>
      <c r="F35" s="2">
        <v>2870</v>
      </c>
      <c r="G35" s="223" t="s">
        <v>224</v>
      </c>
      <c r="J35" s="4" t="s">
        <v>28</v>
      </c>
    </row>
    <row r="36" spans="3:10" ht="20.100000000000001" customHeight="1" thickBot="1" x14ac:dyDescent="0.3">
      <c r="C36" s="13"/>
      <c r="D36" s="9"/>
      <c r="E36" s="78" t="s">
        <v>43</v>
      </c>
      <c r="F36" s="2">
        <v>2870</v>
      </c>
      <c r="G36" s="224"/>
    </row>
    <row r="37" spans="3:10" ht="20.100000000000001" customHeight="1" thickBot="1" x14ac:dyDescent="0.3">
      <c r="C37" s="13"/>
      <c r="D37" s="9"/>
      <c r="E37" s="78" t="s">
        <v>43</v>
      </c>
      <c r="F37" s="2">
        <v>2870</v>
      </c>
      <c r="G37" s="225"/>
      <c r="J37" s="64" t="s">
        <v>29</v>
      </c>
    </row>
    <row r="38" spans="3:10" ht="20.100000000000001" customHeight="1" thickBot="1" x14ac:dyDescent="0.25">
      <c r="C38" s="10"/>
      <c r="D38" s="5"/>
      <c r="E38" s="62" t="s">
        <v>10</v>
      </c>
      <c r="F38" s="2">
        <v>2620</v>
      </c>
      <c r="G38" s="223" t="s">
        <v>225</v>
      </c>
      <c r="J38" s="174" t="s">
        <v>390</v>
      </c>
    </row>
    <row r="39" spans="3:10" ht="20.100000000000001" customHeight="1" thickBot="1" x14ac:dyDescent="0.25">
      <c r="C39" s="10"/>
      <c r="D39" s="5"/>
      <c r="E39" s="78" t="s">
        <v>43</v>
      </c>
      <c r="F39" s="2">
        <v>2620</v>
      </c>
      <c r="G39" s="224"/>
      <c r="J39" s="174" t="s">
        <v>387</v>
      </c>
    </row>
    <row r="40" spans="3:10" ht="20.100000000000001" customHeight="1" thickBot="1" x14ac:dyDescent="0.25">
      <c r="C40" s="10"/>
      <c r="D40" s="4"/>
      <c r="E40" s="78" t="s">
        <v>43</v>
      </c>
      <c r="F40" s="2">
        <v>2620</v>
      </c>
      <c r="G40" s="224"/>
      <c r="J40" s="174" t="s">
        <v>389</v>
      </c>
    </row>
    <row r="41" spans="3:10" ht="20.100000000000001" customHeight="1" thickBot="1" x14ac:dyDescent="0.3">
      <c r="C41" s="10"/>
      <c r="D41" s="3" t="s">
        <v>14</v>
      </c>
      <c r="E41" s="62" t="s">
        <v>10</v>
      </c>
      <c r="F41" s="2">
        <v>2440</v>
      </c>
      <c r="G41" s="223" t="s">
        <v>226</v>
      </c>
      <c r="J41" s="69" t="s">
        <v>388</v>
      </c>
    </row>
    <row r="42" spans="3:10" ht="20.100000000000001" customHeight="1" thickBot="1" x14ac:dyDescent="0.3">
      <c r="C42" s="10"/>
      <c r="D42" s="9"/>
      <c r="E42" s="78" t="s">
        <v>43</v>
      </c>
      <c r="F42" s="2">
        <v>2440</v>
      </c>
      <c r="G42" s="224"/>
    </row>
    <row r="43" spans="3:10" ht="20.100000000000001" customHeight="1" thickBot="1" x14ac:dyDescent="0.3">
      <c r="C43" s="10"/>
      <c r="D43" s="9"/>
      <c r="E43" s="78" t="s">
        <v>43</v>
      </c>
      <c r="F43" s="2">
        <v>2440</v>
      </c>
      <c r="G43" s="225"/>
      <c r="J43" s="71" t="s">
        <v>30</v>
      </c>
    </row>
    <row r="44" spans="3:10" ht="20.100000000000001" customHeight="1" thickBot="1" x14ac:dyDescent="0.25">
      <c r="C44" s="10"/>
      <c r="D44" s="5"/>
      <c r="E44" s="62" t="s">
        <v>10</v>
      </c>
      <c r="F44" s="2">
        <v>2340</v>
      </c>
      <c r="G44" s="226" t="s">
        <v>227</v>
      </c>
      <c r="J44" s="175" t="s">
        <v>277</v>
      </c>
    </row>
    <row r="45" spans="3:10" ht="20.100000000000001" customHeight="1" thickBot="1" x14ac:dyDescent="0.25">
      <c r="C45" s="10"/>
      <c r="D45" s="5"/>
      <c r="E45" s="78" t="s">
        <v>43</v>
      </c>
      <c r="F45" s="2">
        <v>2340</v>
      </c>
      <c r="G45" s="224"/>
      <c r="J45" s="175" t="s">
        <v>391</v>
      </c>
    </row>
    <row r="46" spans="3:10" ht="20.100000000000001" customHeight="1" thickBot="1" x14ac:dyDescent="0.25">
      <c r="C46" s="10"/>
      <c r="D46" s="4"/>
      <c r="E46" s="78" t="s">
        <v>43</v>
      </c>
      <c r="F46" s="2">
        <v>2340</v>
      </c>
      <c r="G46" s="225"/>
      <c r="J46" s="175" t="s">
        <v>393</v>
      </c>
    </row>
    <row r="47" spans="3:10" ht="20.100000000000001" customHeight="1" thickBot="1" x14ac:dyDescent="0.3">
      <c r="C47" s="4"/>
      <c r="D47" s="1" t="s">
        <v>3</v>
      </c>
      <c r="E47" s="57" t="s">
        <v>46</v>
      </c>
      <c r="F47" s="2">
        <v>2860</v>
      </c>
      <c r="G47" s="40" t="s">
        <v>228</v>
      </c>
      <c r="J47" s="73" t="s">
        <v>392</v>
      </c>
    </row>
    <row r="48" spans="3:10" ht="20.100000000000001" customHeight="1" thickBot="1" x14ac:dyDescent="0.25"/>
    <row r="49" spans="10:10" ht="20.100000000000001" customHeight="1" x14ac:dyDescent="0.2">
      <c r="J49" s="74" t="s">
        <v>229</v>
      </c>
    </row>
    <row r="50" spans="10:10" ht="20.100000000000001" customHeight="1" x14ac:dyDescent="0.2">
      <c r="J50" s="176" t="s">
        <v>230</v>
      </c>
    </row>
    <row r="51" spans="10:10" ht="20.100000000000001" customHeight="1" x14ac:dyDescent="0.2">
      <c r="J51" s="176" t="s">
        <v>396</v>
      </c>
    </row>
    <row r="52" spans="10:10" ht="20.100000000000001" customHeight="1" x14ac:dyDescent="0.2">
      <c r="J52" s="176" t="s">
        <v>394</v>
      </c>
    </row>
    <row r="53" spans="10:10" ht="20.100000000000001" customHeight="1" thickBot="1" x14ac:dyDescent="0.25">
      <c r="J53" s="75" t="s">
        <v>395</v>
      </c>
    </row>
    <row r="54" spans="10:10" ht="20.100000000000001" customHeight="1" thickBot="1" x14ac:dyDescent="0.25"/>
    <row r="55" spans="10:10" ht="20.100000000000001" customHeight="1" x14ac:dyDescent="0.2">
      <c r="J55" s="51" t="s">
        <v>49</v>
      </c>
    </row>
    <row r="56" spans="10:10" ht="20.100000000000001" customHeight="1" thickBot="1" x14ac:dyDescent="0.25">
      <c r="J56" s="52" t="s">
        <v>50</v>
      </c>
    </row>
    <row r="57" spans="10:10" ht="20.100000000000001" customHeight="1" thickBot="1" x14ac:dyDescent="0.25"/>
    <row r="58" spans="10:10" ht="20.100000000000001" customHeight="1" x14ac:dyDescent="0.2">
      <c r="J58" s="49" t="s">
        <v>47</v>
      </c>
    </row>
    <row r="59" spans="10:10" ht="20.100000000000001" customHeight="1" thickBot="1" x14ac:dyDescent="0.25">
      <c r="J59" s="50" t="s">
        <v>48</v>
      </c>
    </row>
  </sheetData>
  <mergeCells count="14">
    <mergeCell ref="G17:G19"/>
    <mergeCell ref="G44:G46"/>
    <mergeCell ref="D33:D34"/>
    <mergeCell ref="G21:G23"/>
    <mergeCell ref="G25:G27"/>
    <mergeCell ref="G28:G30"/>
    <mergeCell ref="G35:G37"/>
    <mergeCell ref="G38:G40"/>
    <mergeCell ref="G41:G43"/>
    <mergeCell ref="G5:G6"/>
    <mergeCell ref="G7:G8"/>
    <mergeCell ref="G9:G10"/>
    <mergeCell ref="G11:G13"/>
    <mergeCell ref="G14:G16"/>
  </mergeCells>
  <phoneticPr fontId="3" type="noConversion"/>
  <pageMargins left="0.24" right="0.17" top="1" bottom="1" header="0.5" footer="0.5"/>
  <pageSetup paperSize="9" scale="74" orientation="portrait" r:id="rId1"/>
  <headerFooter alignWithMargin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09"/>
  <sheetViews>
    <sheetView workbookViewId="0"/>
  </sheetViews>
  <sheetFormatPr defaultRowHeight="12.75" x14ac:dyDescent="0.2"/>
  <cols>
    <col min="6" max="6" width="9.5703125" bestFit="1" customWidth="1"/>
  </cols>
  <sheetData>
    <row r="2" spans="2:22" ht="26.25" x14ac:dyDescent="0.4">
      <c r="B2" s="139" t="s">
        <v>285</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352</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5"/>
      <c r="M55" s="95"/>
      <c r="N55" s="95"/>
      <c r="O55" s="95"/>
      <c r="P55" s="95"/>
      <c r="Q55" s="95"/>
      <c r="R55" s="95"/>
      <c r="S55" s="95"/>
      <c r="T55" s="95"/>
      <c r="U55" s="95"/>
      <c r="V55" s="96"/>
    </row>
    <row r="56" spans="2:22" x14ac:dyDescent="0.2">
      <c r="B56" s="133"/>
      <c r="C56" s="98"/>
      <c r="D56" s="98"/>
      <c r="E56" s="98"/>
      <c r="F56" s="98"/>
      <c r="G56" s="98"/>
      <c r="H56" s="98"/>
      <c r="I56" s="98"/>
      <c r="J56" s="98"/>
      <c r="K56" s="98"/>
      <c r="L56" s="98"/>
      <c r="M56" s="98"/>
      <c r="N56" s="98"/>
      <c r="O56" s="98"/>
      <c r="P56" s="98"/>
      <c r="Q56" s="98"/>
      <c r="R56" s="98"/>
      <c r="S56" s="98"/>
      <c r="T56" s="98"/>
      <c r="U56" s="98"/>
      <c r="V56" s="99"/>
    </row>
    <row r="57" spans="2:22" x14ac:dyDescent="0.2">
      <c r="B57" s="97"/>
      <c r="C57" s="98"/>
      <c r="D57" s="98"/>
      <c r="E57" s="98"/>
      <c r="F57" s="98"/>
      <c r="G57" s="98"/>
      <c r="H57" s="98"/>
      <c r="I57" s="98"/>
      <c r="J57" s="98"/>
      <c r="K57" s="98"/>
      <c r="L57" s="98"/>
      <c r="M57" s="98"/>
      <c r="N57" s="98"/>
      <c r="O57" s="98"/>
      <c r="P57" s="98"/>
      <c r="Q57" s="98"/>
      <c r="R57" s="98"/>
      <c r="S57" s="98"/>
      <c r="T57" s="98"/>
      <c r="U57" s="98"/>
      <c r="V57" s="99"/>
    </row>
    <row r="58" spans="2:22" x14ac:dyDescent="0.2">
      <c r="B58" s="97"/>
      <c r="C58" s="98"/>
      <c r="D58" s="98"/>
      <c r="E58" s="98"/>
      <c r="F58" s="98"/>
      <c r="G58" s="98"/>
      <c r="H58" s="98"/>
      <c r="I58" s="98"/>
      <c r="J58" s="98"/>
      <c r="K58" s="98"/>
      <c r="L58" s="98"/>
      <c r="M58" s="98"/>
      <c r="N58" s="98"/>
      <c r="O58" s="98"/>
      <c r="P58" s="98"/>
      <c r="Q58" s="98"/>
      <c r="R58" s="98"/>
      <c r="S58" s="98"/>
      <c r="T58" s="98"/>
      <c r="U58" s="98"/>
      <c r="V58" s="99"/>
    </row>
    <row r="59" spans="2:22" x14ac:dyDescent="0.2">
      <c r="B59" s="97"/>
      <c r="C59" s="98"/>
      <c r="D59" s="98"/>
      <c r="E59" s="98"/>
      <c r="F59" s="98"/>
      <c r="G59" s="98"/>
      <c r="H59" s="98"/>
      <c r="I59" s="98"/>
      <c r="J59" s="98"/>
      <c r="K59" s="98"/>
      <c r="L59" s="98"/>
      <c r="M59" s="98"/>
      <c r="N59" s="98"/>
      <c r="O59" s="98"/>
      <c r="P59" s="98"/>
      <c r="Q59" s="98"/>
      <c r="R59" s="98"/>
      <c r="S59" s="98"/>
      <c r="T59" s="98"/>
      <c r="U59" s="98"/>
      <c r="V59" s="99"/>
    </row>
    <row r="60" spans="2:22" x14ac:dyDescent="0.2">
      <c r="B60" s="97"/>
      <c r="C60" s="98"/>
      <c r="D60" s="98"/>
      <c r="E60" s="98"/>
      <c r="F60" s="98"/>
      <c r="G60" s="98"/>
      <c r="H60" s="98"/>
      <c r="I60" s="98"/>
      <c r="J60" s="98"/>
      <c r="K60" s="98"/>
      <c r="L60" s="98"/>
      <c r="M60" s="98"/>
      <c r="N60" s="98"/>
      <c r="O60" s="98"/>
      <c r="P60" s="98"/>
      <c r="Q60" s="98"/>
      <c r="R60" s="98"/>
      <c r="S60" s="98"/>
      <c r="T60" s="98"/>
      <c r="U60" s="98"/>
      <c r="V60" s="99"/>
    </row>
    <row r="61" spans="2:22" x14ac:dyDescent="0.2">
      <c r="B61" s="97"/>
      <c r="C61" s="98"/>
      <c r="D61" s="98"/>
      <c r="E61" s="98"/>
      <c r="F61" s="98"/>
      <c r="G61" s="98"/>
      <c r="H61" s="98"/>
      <c r="I61" s="98"/>
      <c r="J61" s="98"/>
      <c r="K61" s="98"/>
      <c r="L61" s="98"/>
      <c r="M61" s="98"/>
      <c r="N61" s="98"/>
      <c r="O61" s="98"/>
      <c r="P61" s="98"/>
      <c r="Q61" s="98"/>
      <c r="R61" s="98"/>
      <c r="S61" s="98"/>
      <c r="T61" s="98"/>
      <c r="U61" s="98"/>
      <c r="V61" s="99"/>
    </row>
    <row r="62" spans="2:22" x14ac:dyDescent="0.2">
      <c r="B62" s="97"/>
      <c r="C62" s="98"/>
      <c r="D62" s="98"/>
      <c r="E62" s="98"/>
      <c r="F62" s="98"/>
      <c r="G62" s="98"/>
      <c r="H62" s="98"/>
      <c r="I62" s="98"/>
      <c r="J62" s="98"/>
      <c r="K62" s="98"/>
      <c r="L62" s="98"/>
      <c r="M62" s="98"/>
      <c r="N62" s="98"/>
      <c r="O62" s="98"/>
      <c r="P62" s="98"/>
      <c r="Q62" s="98"/>
      <c r="R62" s="98"/>
      <c r="S62" s="98"/>
      <c r="T62" s="98"/>
      <c r="U62" s="98"/>
      <c r="V62" s="99"/>
    </row>
    <row r="63" spans="2:22" x14ac:dyDescent="0.2">
      <c r="B63" s="97"/>
      <c r="C63" s="98"/>
      <c r="D63" s="98"/>
      <c r="E63" s="98"/>
      <c r="F63" s="98"/>
      <c r="G63" s="98"/>
      <c r="H63" s="98"/>
      <c r="I63" s="98"/>
      <c r="J63" s="98"/>
      <c r="K63" s="98"/>
      <c r="L63" s="98"/>
      <c r="M63" s="98"/>
      <c r="N63" s="98"/>
      <c r="O63" s="98"/>
      <c r="P63" s="98"/>
      <c r="Q63" s="98"/>
      <c r="R63" s="98"/>
      <c r="S63" s="98"/>
      <c r="T63" s="98"/>
      <c r="U63" s="98"/>
      <c r="V63" s="99"/>
    </row>
    <row r="64" spans="2:22" x14ac:dyDescent="0.2">
      <c r="B64" s="97"/>
      <c r="C64" s="98"/>
      <c r="D64" s="98"/>
      <c r="E64" s="98"/>
      <c r="F64" s="98"/>
      <c r="G64" s="98"/>
      <c r="H64" s="98"/>
      <c r="I64" s="98"/>
      <c r="J64" s="98"/>
      <c r="K64" s="98"/>
      <c r="L64" s="98"/>
      <c r="M64" s="98"/>
      <c r="N64" s="98"/>
      <c r="O64" s="98"/>
      <c r="P64" s="98"/>
      <c r="Q64" s="98"/>
      <c r="R64" s="98"/>
      <c r="S64" s="98"/>
      <c r="T64" s="98"/>
      <c r="U64" s="98"/>
      <c r="V64" s="99"/>
    </row>
    <row r="65" spans="2:22" x14ac:dyDescent="0.2">
      <c r="B65" s="97"/>
      <c r="C65" s="98"/>
      <c r="D65" s="98"/>
      <c r="E65" s="98"/>
      <c r="F65" s="98"/>
      <c r="G65" s="98"/>
      <c r="H65" s="98"/>
      <c r="I65" s="98"/>
      <c r="J65" s="98"/>
      <c r="K65" s="98"/>
      <c r="L65" s="98"/>
      <c r="M65" s="98"/>
      <c r="N65" s="98"/>
      <c r="O65" s="98"/>
      <c r="P65" s="98"/>
      <c r="Q65" s="98"/>
      <c r="R65" s="98"/>
      <c r="S65" s="98"/>
      <c r="T65" s="98"/>
      <c r="U65" s="98"/>
      <c r="V65" s="99"/>
    </row>
    <row r="66" spans="2:22" x14ac:dyDescent="0.2">
      <c r="B66" s="97"/>
      <c r="C66" s="98"/>
      <c r="D66" s="98"/>
      <c r="E66" s="98"/>
      <c r="F66" s="98"/>
      <c r="G66" s="98"/>
      <c r="H66" s="98"/>
      <c r="I66" s="98"/>
      <c r="J66" s="98"/>
      <c r="K66" s="98"/>
      <c r="L66" s="98"/>
      <c r="M66" s="98"/>
      <c r="N66" s="98"/>
      <c r="O66" s="98"/>
      <c r="P66" s="98"/>
      <c r="Q66" s="98"/>
      <c r="R66" s="98"/>
      <c r="S66" s="98"/>
      <c r="T66" s="98"/>
      <c r="U66" s="98"/>
      <c r="V66" s="99"/>
    </row>
    <row r="67" spans="2:22" x14ac:dyDescent="0.2">
      <c r="B67" s="97"/>
      <c r="C67" s="98"/>
      <c r="D67" s="98"/>
      <c r="E67" s="98"/>
      <c r="F67" s="98"/>
      <c r="G67" s="98"/>
      <c r="H67" s="98"/>
      <c r="I67" s="98"/>
      <c r="J67" s="98"/>
      <c r="K67" s="98"/>
      <c r="L67" s="98"/>
      <c r="M67" s="98"/>
      <c r="N67" s="98"/>
      <c r="O67" s="98"/>
      <c r="P67" s="98"/>
      <c r="Q67" s="98"/>
      <c r="R67" s="98"/>
      <c r="S67" s="98"/>
      <c r="T67" s="98"/>
      <c r="U67" s="98"/>
      <c r="V67" s="99"/>
    </row>
    <row r="68" spans="2:22" x14ac:dyDescent="0.2">
      <c r="B68" s="97"/>
      <c r="C68" s="98"/>
      <c r="D68" s="98"/>
      <c r="E68" s="98"/>
      <c r="F68" s="98"/>
      <c r="G68" s="98"/>
      <c r="H68" s="98"/>
      <c r="I68" s="98"/>
      <c r="J68" s="98"/>
      <c r="K68" s="98"/>
      <c r="L68" s="98"/>
      <c r="M68" s="98"/>
      <c r="N68" s="98"/>
      <c r="O68" s="98"/>
      <c r="P68" s="98"/>
      <c r="Q68" s="98"/>
      <c r="R68" s="98"/>
      <c r="S68" s="98"/>
      <c r="T68" s="98"/>
      <c r="U68" s="98"/>
      <c r="V68" s="99"/>
    </row>
    <row r="69" spans="2:22" x14ac:dyDescent="0.2">
      <c r="B69" s="97"/>
      <c r="C69" s="98"/>
      <c r="D69" s="98"/>
      <c r="E69" s="98"/>
      <c r="F69" s="98"/>
      <c r="G69" s="98"/>
      <c r="H69" s="98"/>
      <c r="I69" s="98"/>
      <c r="J69" s="98"/>
      <c r="K69" s="98"/>
      <c r="L69" s="98"/>
      <c r="M69" s="98"/>
      <c r="N69" s="98"/>
      <c r="O69" s="98"/>
      <c r="P69" s="98"/>
      <c r="Q69" s="98"/>
      <c r="R69" s="98"/>
      <c r="S69" s="98"/>
      <c r="T69" s="98"/>
      <c r="U69" s="98"/>
      <c r="V69" s="99"/>
    </row>
    <row r="70" spans="2:22" x14ac:dyDescent="0.2">
      <c r="B70" s="97"/>
      <c r="C70" s="98"/>
      <c r="D70" s="98"/>
      <c r="E70" s="98"/>
      <c r="F70" s="98"/>
      <c r="G70" s="98"/>
      <c r="H70" s="98"/>
      <c r="I70" s="98"/>
      <c r="J70" s="98"/>
      <c r="K70" s="98"/>
      <c r="L70" s="98"/>
      <c r="M70" s="98"/>
      <c r="N70" s="98"/>
      <c r="O70" s="98"/>
      <c r="P70" s="98"/>
      <c r="Q70" s="98"/>
      <c r="R70" s="98"/>
      <c r="S70" s="98"/>
      <c r="T70" s="98"/>
      <c r="U70" s="98"/>
      <c r="V70" s="99"/>
    </row>
    <row r="71" spans="2:22" x14ac:dyDescent="0.2">
      <c r="B71" s="97"/>
      <c r="C71" s="98"/>
      <c r="D71" s="98"/>
      <c r="E71" s="98"/>
      <c r="F71" s="98"/>
      <c r="G71" s="98"/>
      <c r="H71" s="98"/>
      <c r="I71" s="98"/>
      <c r="J71" s="98"/>
      <c r="K71" s="98"/>
      <c r="L71" s="98"/>
      <c r="M71" s="98"/>
      <c r="N71" s="98"/>
      <c r="O71" s="98"/>
      <c r="P71" s="98"/>
      <c r="Q71" s="98"/>
      <c r="R71" s="98"/>
      <c r="S71" s="98"/>
      <c r="T71" s="98"/>
      <c r="U71" s="98"/>
      <c r="V71" s="99"/>
    </row>
    <row r="72" spans="2:22" x14ac:dyDescent="0.2">
      <c r="B72" s="97"/>
      <c r="C72" s="98"/>
      <c r="D72" s="98"/>
      <c r="E72" s="98"/>
      <c r="F72" s="98"/>
      <c r="G72" s="98"/>
      <c r="H72" s="98"/>
      <c r="I72" s="98"/>
      <c r="J72" s="98"/>
      <c r="K72" s="98"/>
      <c r="L72" s="98"/>
      <c r="M72" s="98"/>
      <c r="N72" s="98"/>
      <c r="O72" s="98"/>
      <c r="P72" s="98"/>
      <c r="Q72" s="98"/>
      <c r="R72" s="98"/>
      <c r="S72" s="98"/>
      <c r="T72" s="98"/>
      <c r="U72" s="98"/>
      <c r="V72" s="99"/>
    </row>
    <row r="73" spans="2:22" x14ac:dyDescent="0.2">
      <c r="B73" s="97"/>
      <c r="C73" s="98"/>
      <c r="D73" s="98"/>
      <c r="E73" s="98"/>
      <c r="F73" s="98"/>
      <c r="G73" s="98"/>
      <c r="H73" s="98"/>
      <c r="I73" s="98"/>
      <c r="J73" s="98"/>
      <c r="K73" s="98"/>
      <c r="L73" s="98"/>
      <c r="M73" s="98"/>
      <c r="N73" s="98"/>
      <c r="O73" s="98"/>
      <c r="P73" s="98"/>
      <c r="Q73" s="98"/>
      <c r="R73" s="98"/>
      <c r="S73" s="98"/>
      <c r="T73" s="98"/>
      <c r="U73" s="98"/>
      <c r="V73" s="99"/>
    </row>
    <row r="74" spans="2:22" x14ac:dyDescent="0.2">
      <c r="B74" s="97"/>
      <c r="C74" s="98"/>
      <c r="D74" s="98"/>
      <c r="E74" s="98"/>
      <c r="F74" s="98"/>
      <c r="G74" s="98"/>
      <c r="H74" s="98"/>
      <c r="I74" s="98"/>
      <c r="J74" s="98"/>
      <c r="K74" s="98"/>
      <c r="L74" s="98"/>
      <c r="M74" s="98"/>
      <c r="N74" s="98"/>
      <c r="O74" s="98"/>
      <c r="P74" s="98"/>
      <c r="Q74" s="98"/>
      <c r="R74" s="98"/>
      <c r="S74" s="98"/>
      <c r="T74" s="98"/>
      <c r="U74" s="98"/>
      <c r="V74" s="99"/>
    </row>
    <row r="75" spans="2:22" x14ac:dyDescent="0.2">
      <c r="B75" s="97"/>
      <c r="C75" s="98"/>
      <c r="D75" s="98"/>
      <c r="E75" s="98"/>
      <c r="F75" s="98"/>
      <c r="G75" s="98"/>
      <c r="H75" s="98"/>
      <c r="I75" s="98"/>
      <c r="J75" s="98"/>
      <c r="K75" s="98"/>
      <c r="L75" s="98"/>
      <c r="M75" s="98"/>
      <c r="N75" s="98"/>
      <c r="O75" s="98"/>
      <c r="P75" s="98"/>
      <c r="Q75" s="98"/>
      <c r="R75" s="98"/>
      <c r="S75" s="98"/>
      <c r="T75" s="98"/>
      <c r="U75" s="98"/>
      <c r="V75" s="99"/>
    </row>
    <row r="76" spans="2:22" x14ac:dyDescent="0.2">
      <c r="B76" s="97"/>
      <c r="C76" s="98"/>
      <c r="D76" s="98"/>
      <c r="E76" s="98"/>
      <c r="F76" s="98"/>
      <c r="G76" s="98"/>
      <c r="H76" s="98"/>
      <c r="I76" s="98"/>
      <c r="J76" s="98"/>
      <c r="K76" s="98"/>
      <c r="L76" s="98"/>
      <c r="M76" s="98"/>
      <c r="N76" s="98"/>
      <c r="O76" s="98"/>
      <c r="P76" s="98"/>
      <c r="Q76" s="98"/>
      <c r="R76" s="98"/>
      <c r="S76" s="98"/>
      <c r="T76" s="98"/>
      <c r="U76" s="98"/>
      <c r="V76" s="99"/>
    </row>
    <row r="77" spans="2:22" x14ac:dyDescent="0.2">
      <c r="B77" s="97"/>
      <c r="C77" s="98"/>
      <c r="D77" s="98"/>
      <c r="E77" s="98"/>
      <c r="F77" s="98"/>
      <c r="G77" s="98"/>
      <c r="H77" s="98"/>
      <c r="I77" s="98"/>
      <c r="J77" s="98"/>
      <c r="K77" s="98"/>
      <c r="L77" s="98"/>
      <c r="M77" s="98"/>
      <c r="N77" s="98"/>
      <c r="O77" s="98"/>
      <c r="P77" s="98"/>
      <c r="Q77" s="98"/>
      <c r="R77" s="98"/>
      <c r="S77" s="98"/>
      <c r="T77" s="98"/>
      <c r="U77" s="98"/>
      <c r="V77" s="99"/>
    </row>
    <row r="78" spans="2:22" x14ac:dyDescent="0.2">
      <c r="B78" s="97"/>
      <c r="C78" s="98"/>
      <c r="D78" s="98"/>
      <c r="E78" s="98"/>
      <c r="F78" s="98"/>
      <c r="G78" s="98"/>
      <c r="H78" s="98"/>
      <c r="I78" s="98"/>
      <c r="J78" s="98"/>
      <c r="K78" s="98"/>
      <c r="L78" s="98"/>
      <c r="M78" s="98"/>
      <c r="N78" s="98"/>
      <c r="O78" s="98"/>
      <c r="P78" s="98"/>
      <c r="Q78" s="98"/>
      <c r="R78" s="98"/>
      <c r="S78" s="98"/>
      <c r="T78" s="98"/>
      <c r="U78" s="98"/>
      <c r="V78" s="99"/>
    </row>
    <row r="79" spans="2:22" x14ac:dyDescent="0.2">
      <c r="B79" s="97"/>
      <c r="C79" s="98"/>
      <c r="D79" s="98"/>
      <c r="E79" s="98"/>
      <c r="F79" s="98"/>
      <c r="G79" s="98"/>
      <c r="H79" s="98"/>
      <c r="I79" s="98"/>
      <c r="J79" s="98"/>
      <c r="K79" s="98"/>
      <c r="L79" s="98"/>
      <c r="M79" s="98"/>
      <c r="N79" s="98"/>
      <c r="O79" s="98"/>
      <c r="P79" s="98"/>
      <c r="Q79" s="98"/>
      <c r="R79" s="98"/>
      <c r="S79" s="98"/>
      <c r="T79" s="98"/>
      <c r="U79" s="98"/>
      <c r="V79" s="99"/>
    </row>
    <row r="80" spans="2:22" x14ac:dyDescent="0.2">
      <c r="B80" s="97"/>
      <c r="C80" s="98"/>
      <c r="D80" s="98"/>
      <c r="E80" s="98"/>
      <c r="F80" s="98"/>
      <c r="G80" s="98"/>
      <c r="H80" s="98"/>
      <c r="I80" s="98"/>
      <c r="J80" s="98"/>
      <c r="K80" s="98"/>
      <c r="L80" s="98"/>
      <c r="M80" s="98"/>
      <c r="N80" s="98"/>
      <c r="O80" s="98"/>
      <c r="P80" s="98"/>
      <c r="Q80" s="98"/>
      <c r="R80" s="98"/>
      <c r="S80" s="98"/>
      <c r="T80" s="98"/>
      <c r="U80" s="98"/>
      <c r="V80" s="99"/>
    </row>
    <row r="81" spans="2:25" x14ac:dyDescent="0.2">
      <c r="B81" s="97"/>
      <c r="C81" s="98"/>
      <c r="D81" s="98"/>
      <c r="E81" s="98"/>
      <c r="F81" s="98"/>
      <c r="G81" s="98"/>
      <c r="H81" s="98"/>
      <c r="I81" s="98"/>
      <c r="J81" s="98"/>
      <c r="K81" s="98"/>
      <c r="L81" s="98"/>
      <c r="M81" s="98"/>
      <c r="N81" s="98"/>
      <c r="O81" s="98"/>
      <c r="P81" s="98"/>
      <c r="Q81" s="98"/>
      <c r="R81" s="98"/>
      <c r="S81" s="98"/>
      <c r="T81" s="98"/>
      <c r="U81" s="98"/>
      <c r="V81" s="99"/>
    </row>
    <row r="82" spans="2:25" x14ac:dyDescent="0.2">
      <c r="B82" s="97"/>
      <c r="C82" s="127" t="s">
        <v>353</v>
      </c>
      <c r="D82" s="98"/>
      <c r="E82" s="98"/>
      <c r="F82" s="98"/>
      <c r="G82" s="98"/>
      <c r="H82" s="98"/>
      <c r="I82" s="98"/>
      <c r="J82" s="98"/>
      <c r="K82" s="98"/>
      <c r="L82" s="98"/>
      <c r="M82" s="98"/>
      <c r="N82" s="98"/>
      <c r="O82" s="98"/>
      <c r="P82" s="98"/>
      <c r="Q82" s="98"/>
      <c r="R82" s="98"/>
      <c r="S82" s="98"/>
      <c r="T82" s="98"/>
      <c r="U82" s="98"/>
      <c r="V82" s="99"/>
    </row>
    <row r="83" spans="2:25" x14ac:dyDescent="0.2">
      <c r="B83" s="97"/>
      <c r="C83" s="98"/>
      <c r="D83" s="98"/>
      <c r="E83" s="98"/>
      <c r="F83" s="98"/>
      <c r="G83" s="98"/>
      <c r="H83" s="98"/>
      <c r="I83" s="98"/>
      <c r="J83" s="98"/>
      <c r="K83" s="98"/>
      <c r="L83" s="98"/>
      <c r="M83" s="98"/>
      <c r="N83" s="98"/>
      <c r="O83" s="98"/>
      <c r="P83" s="98"/>
      <c r="Q83" s="98"/>
      <c r="R83" s="98"/>
      <c r="S83" s="98"/>
      <c r="T83" s="98"/>
      <c r="U83" s="98"/>
      <c r="V83" s="99"/>
    </row>
    <row r="84" spans="2:25" ht="13.5" thickBot="1" x14ac:dyDescent="0.25">
      <c r="B84" s="100"/>
      <c r="C84" s="101"/>
      <c r="D84" s="101"/>
      <c r="E84" s="101"/>
      <c r="F84" s="101"/>
      <c r="G84" s="101"/>
      <c r="H84" s="101"/>
      <c r="I84" s="101"/>
      <c r="J84" s="101"/>
      <c r="K84" s="101"/>
      <c r="L84" s="101"/>
      <c r="M84" s="101"/>
      <c r="N84" s="101"/>
      <c r="O84" s="101"/>
      <c r="P84" s="101"/>
      <c r="Q84" s="101"/>
      <c r="R84" s="101"/>
      <c r="S84" s="101"/>
      <c r="T84" s="101"/>
      <c r="U84" s="101"/>
      <c r="V84" s="102"/>
    </row>
    <row r="85" spans="2:25" ht="13.5" thickBot="1" x14ac:dyDescent="0.25">
      <c r="B85" s="103" t="s">
        <v>290</v>
      </c>
      <c r="C85" s="104"/>
      <c r="D85" s="104"/>
      <c r="E85" s="104"/>
      <c r="F85" s="104"/>
      <c r="G85" s="104"/>
      <c r="H85" s="104"/>
      <c r="I85" s="104"/>
      <c r="J85" s="104"/>
      <c r="K85" s="104"/>
      <c r="L85" s="104"/>
      <c r="M85" s="104"/>
      <c r="N85" s="104"/>
      <c r="O85" s="104"/>
      <c r="P85" s="104"/>
      <c r="Q85" s="104"/>
      <c r="R85" s="104"/>
      <c r="S85" s="104"/>
      <c r="T85" s="104"/>
      <c r="U85" s="104"/>
      <c r="V85" s="105"/>
    </row>
    <row r="86" spans="2:25" x14ac:dyDescent="0.2">
      <c r="B86" s="94"/>
      <c r="C86" s="95"/>
      <c r="D86" s="95"/>
      <c r="E86" s="95"/>
      <c r="F86" s="95"/>
      <c r="G86" s="95"/>
      <c r="H86" s="95"/>
      <c r="I86" s="95"/>
      <c r="J86" s="95"/>
      <c r="K86" s="95"/>
      <c r="L86" s="95"/>
      <c r="M86" s="95"/>
      <c r="N86" s="95"/>
      <c r="O86" s="95"/>
      <c r="P86" s="95"/>
      <c r="Q86" s="95"/>
      <c r="R86" s="95"/>
      <c r="S86" s="95"/>
      <c r="T86" s="95"/>
      <c r="U86" s="95"/>
      <c r="V86" s="96"/>
    </row>
    <row r="87" spans="2:25" x14ac:dyDescent="0.2">
      <c r="B87" s="132" t="s">
        <v>291</v>
      </c>
      <c r="C87" s="98"/>
      <c r="D87" s="98"/>
      <c r="E87" s="98"/>
      <c r="F87" s="98"/>
      <c r="G87" s="98"/>
      <c r="H87" s="98"/>
      <c r="I87" s="98"/>
      <c r="J87" s="98"/>
      <c r="K87" s="98"/>
      <c r="L87" s="98"/>
      <c r="M87" s="98"/>
      <c r="N87" s="98"/>
      <c r="O87" s="98"/>
      <c r="P87" s="98"/>
      <c r="Q87" s="98"/>
      <c r="R87" s="98"/>
      <c r="S87" s="98"/>
      <c r="T87" s="98"/>
      <c r="U87" s="98"/>
      <c r="V87" s="99"/>
      <c r="Y87" s="83"/>
    </row>
    <row r="88" spans="2:25" x14ac:dyDescent="0.2">
      <c r="B88" s="133"/>
      <c r="C88" s="98"/>
      <c r="D88" s="98"/>
      <c r="E88" s="98"/>
      <c r="F88" s="98"/>
      <c r="G88" s="98"/>
      <c r="H88" s="98"/>
      <c r="I88" s="98"/>
      <c r="J88" s="98"/>
      <c r="K88" s="98"/>
      <c r="L88" s="98"/>
      <c r="M88" s="98"/>
      <c r="N88" s="98"/>
      <c r="O88" s="98"/>
      <c r="P88" s="98"/>
      <c r="Q88" s="98"/>
      <c r="R88" s="98"/>
      <c r="S88" s="98"/>
      <c r="T88" s="98"/>
      <c r="U88" s="98"/>
      <c r="V88" s="99"/>
    </row>
    <row r="89" spans="2:25" ht="12.75" customHeight="1" x14ac:dyDescent="0.2">
      <c r="B89" s="251" t="s">
        <v>344</v>
      </c>
      <c r="C89" s="252"/>
      <c r="D89" s="252"/>
      <c r="E89" s="252"/>
      <c r="F89" s="252"/>
      <c r="G89" s="252"/>
      <c r="H89" s="252"/>
      <c r="I89" s="252"/>
      <c r="J89" s="252"/>
      <c r="K89" s="252"/>
      <c r="L89" s="252"/>
      <c r="M89" s="98"/>
      <c r="N89" s="98"/>
      <c r="O89" s="98"/>
      <c r="P89" s="98"/>
      <c r="Q89" s="98"/>
      <c r="R89" s="98"/>
      <c r="S89" s="98"/>
      <c r="T89" s="98"/>
      <c r="U89" s="98"/>
      <c r="V89" s="99"/>
    </row>
    <row r="90" spans="2:25" x14ac:dyDescent="0.2">
      <c r="B90" s="251"/>
      <c r="C90" s="252"/>
      <c r="D90" s="252"/>
      <c r="E90" s="252"/>
      <c r="F90" s="252"/>
      <c r="G90" s="252"/>
      <c r="H90" s="252"/>
      <c r="I90" s="252"/>
      <c r="J90" s="252"/>
      <c r="K90" s="252"/>
      <c r="L90" s="252"/>
      <c r="M90" s="258" t="s">
        <v>354</v>
      </c>
      <c r="N90" s="258"/>
      <c r="O90" s="258"/>
      <c r="P90" s="258"/>
      <c r="Q90" s="258"/>
      <c r="R90" s="258"/>
      <c r="S90" s="258"/>
      <c r="T90" s="258"/>
      <c r="U90" s="258"/>
      <c r="V90" s="259"/>
    </row>
    <row r="91" spans="2:25" x14ac:dyDescent="0.2">
      <c r="B91" s="251"/>
      <c r="C91" s="252"/>
      <c r="D91" s="252"/>
      <c r="E91" s="252"/>
      <c r="F91" s="252"/>
      <c r="G91" s="252"/>
      <c r="H91" s="252"/>
      <c r="I91" s="252"/>
      <c r="J91" s="252"/>
      <c r="K91" s="252"/>
      <c r="L91" s="252"/>
      <c r="M91" s="258"/>
      <c r="N91" s="258"/>
      <c r="O91" s="258"/>
      <c r="P91" s="258"/>
      <c r="Q91" s="258"/>
      <c r="R91" s="258"/>
      <c r="S91" s="258"/>
      <c r="T91" s="258"/>
      <c r="U91" s="258"/>
      <c r="V91" s="259"/>
    </row>
    <row r="92" spans="2:25" x14ac:dyDescent="0.2">
      <c r="B92" s="251"/>
      <c r="C92" s="252"/>
      <c r="D92" s="252"/>
      <c r="E92" s="252"/>
      <c r="F92" s="252"/>
      <c r="G92" s="252"/>
      <c r="H92" s="252"/>
      <c r="I92" s="252"/>
      <c r="J92" s="252"/>
      <c r="K92" s="252"/>
      <c r="L92" s="252"/>
      <c r="M92" s="258"/>
      <c r="N92" s="258"/>
      <c r="O92" s="258"/>
      <c r="P92" s="258"/>
      <c r="Q92" s="258"/>
      <c r="R92" s="258"/>
      <c r="S92" s="258"/>
      <c r="T92" s="258"/>
      <c r="U92" s="258"/>
      <c r="V92" s="259"/>
    </row>
    <row r="93" spans="2:25" x14ac:dyDescent="0.2">
      <c r="B93" s="251"/>
      <c r="C93" s="252"/>
      <c r="D93" s="252"/>
      <c r="E93" s="252"/>
      <c r="F93" s="252"/>
      <c r="G93" s="252"/>
      <c r="H93" s="252"/>
      <c r="I93" s="252"/>
      <c r="J93" s="252"/>
      <c r="K93" s="252"/>
      <c r="L93" s="252"/>
      <c r="M93" s="258"/>
      <c r="N93" s="258"/>
      <c r="O93" s="258"/>
      <c r="P93" s="258"/>
      <c r="Q93" s="258"/>
      <c r="R93" s="258"/>
      <c r="S93" s="258"/>
      <c r="T93" s="258"/>
      <c r="U93" s="258"/>
      <c r="V93" s="259"/>
    </row>
    <row r="94" spans="2:25" x14ac:dyDescent="0.2">
      <c r="B94" s="251"/>
      <c r="C94" s="252"/>
      <c r="D94" s="252"/>
      <c r="E94" s="252"/>
      <c r="F94" s="252"/>
      <c r="G94" s="252"/>
      <c r="H94" s="252"/>
      <c r="I94" s="252"/>
      <c r="J94" s="252"/>
      <c r="K94" s="252"/>
      <c r="L94" s="252"/>
      <c r="M94" s="258"/>
      <c r="N94" s="258"/>
      <c r="O94" s="258"/>
      <c r="P94" s="258"/>
      <c r="Q94" s="258"/>
      <c r="R94" s="258"/>
      <c r="S94" s="258"/>
      <c r="T94" s="258"/>
      <c r="U94" s="258"/>
      <c r="V94" s="259"/>
    </row>
    <row r="95" spans="2:25" x14ac:dyDescent="0.2">
      <c r="B95" s="251"/>
      <c r="C95" s="252"/>
      <c r="D95" s="252"/>
      <c r="E95" s="252"/>
      <c r="F95" s="252"/>
      <c r="G95" s="252"/>
      <c r="H95" s="252"/>
      <c r="I95" s="252"/>
      <c r="J95" s="252"/>
      <c r="K95" s="252"/>
      <c r="L95" s="252"/>
      <c r="M95" s="98"/>
      <c r="N95" s="98"/>
      <c r="O95" s="98"/>
      <c r="P95" s="98"/>
      <c r="Q95" s="98"/>
      <c r="R95" s="98"/>
      <c r="S95" s="98"/>
      <c r="T95" s="98"/>
      <c r="U95" s="98"/>
      <c r="V95" s="99"/>
    </row>
    <row r="96" spans="2:25" x14ac:dyDescent="0.2">
      <c r="B96" s="251"/>
      <c r="C96" s="252"/>
      <c r="D96" s="252"/>
      <c r="E96" s="252"/>
      <c r="F96" s="252"/>
      <c r="G96" s="252"/>
      <c r="H96" s="252"/>
      <c r="I96" s="252"/>
      <c r="J96" s="252"/>
      <c r="K96" s="252"/>
      <c r="L96" s="252"/>
      <c r="M96" s="98"/>
      <c r="N96" s="98"/>
      <c r="O96" s="98"/>
      <c r="P96" s="98"/>
      <c r="Q96" s="98"/>
      <c r="R96" s="98"/>
      <c r="S96" s="98"/>
      <c r="T96" s="98"/>
      <c r="U96" s="98"/>
      <c r="V96" s="99"/>
    </row>
    <row r="97" spans="2:22" x14ac:dyDescent="0.2">
      <c r="B97" s="134"/>
      <c r="C97" s="110"/>
      <c r="D97" s="110"/>
      <c r="E97" s="110"/>
      <c r="F97" s="110"/>
      <c r="G97" s="110"/>
      <c r="H97" s="110"/>
      <c r="I97" s="110"/>
      <c r="J97" s="110"/>
      <c r="K97" s="110"/>
      <c r="L97" s="110"/>
      <c r="M97" s="98"/>
      <c r="N97" s="98"/>
      <c r="O97" s="98"/>
      <c r="P97" s="98"/>
      <c r="Q97" s="98"/>
      <c r="R97" s="98"/>
      <c r="S97" s="98"/>
      <c r="T97" s="98"/>
      <c r="U97" s="98"/>
      <c r="V97" s="99"/>
    </row>
    <row r="98" spans="2:22" x14ac:dyDescent="0.2">
      <c r="B98" s="134"/>
      <c r="C98" s="113" t="s">
        <v>293</v>
      </c>
      <c r="D98" s="113" t="s">
        <v>294</v>
      </c>
      <c r="E98" s="113" t="s">
        <v>295</v>
      </c>
      <c r="F98" s="113" t="s">
        <v>296</v>
      </c>
      <c r="G98" s="113" t="s">
        <v>346</v>
      </c>
      <c r="H98" s="98"/>
      <c r="I98" s="110"/>
      <c r="J98" s="110"/>
      <c r="K98" s="110"/>
      <c r="L98" s="110"/>
      <c r="M98" s="98"/>
      <c r="N98" s="98"/>
      <c r="O98" s="98"/>
      <c r="P98" s="98"/>
      <c r="Q98" s="98"/>
      <c r="R98" s="98"/>
      <c r="S98" s="98"/>
      <c r="T98" s="98"/>
      <c r="U98" s="98"/>
      <c r="V98" s="99"/>
    </row>
    <row r="99" spans="2:22" x14ac:dyDescent="0.2">
      <c r="B99" s="134"/>
      <c r="C99" s="254">
        <v>1</v>
      </c>
      <c r="D99" s="255" t="s">
        <v>300</v>
      </c>
      <c r="E99" s="111" t="s">
        <v>298</v>
      </c>
      <c r="F99" s="112">
        <v>0</v>
      </c>
      <c r="G99" s="112"/>
      <c r="H99" s="98"/>
      <c r="I99" s="110"/>
      <c r="J99" s="110"/>
      <c r="K99" s="110"/>
      <c r="L99" s="110"/>
      <c r="M99" s="98"/>
      <c r="N99" s="98"/>
      <c r="O99" s="98"/>
      <c r="P99" s="98"/>
      <c r="Q99" s="98"/>
      <c r="R99" s="98"/>
      <c r="S99" s="98"/>
      <c r="T99" s="98"/>
      <c r="U99" s="98"/>
      <c r="V99" s="99"/>
    </row>
    <row r="100" spans="2:22" x14ac:dyDescent="0.2">
      <c r="B100" s="134"/>
      <c r="C100" s="254"/>
      <c r="D100" s="254"/>
      <c r="E100" s="111"/>
      <c r="F100" s="112"/>
      <c r="G100" s="112"/>
      <c r="H100" s="98"/>
      <c r="I100" s="110"/>
      <c r="J100" s="110"/>
      <c r="K100" s="110"/>
      <c r="L100" s="110"/>
      <c r="M100" s="98"/>
      <c r="N100" s="98"/>
      <c r="O100" s="98"/>
      <c r="P100" s="98"/>
      <c r="Q100" s="98"/>
      <c r="R100" s="98"/>
      <c r="S100" s="98"/>
      <c r="T100" s="98"/>
      <c r="U100" s="98"/>
      <c r="V100" s="99"/>
    </row>
    <row r="101" spans="2:22" x14ac:dyDescent="0.2">
      <c r="B101" s="97"/>
      <c r="C101" s="254">
        <v>2</v>
      </c>
      <c r="D101" s="255" t="s">
        <v>297</v>
      </c>
      <c r="E101" s="111" t="s">
        <v>298</v>
      </c>
      <c r="F101" s="112">
        <v>50261</v>
      </c>
      <c r="G101" s="112">
        <f>ABS(F101-F99)</f>
        <v>50261</v>
      </c>
      <c r="H101" s="98">
        <f>G101/2000</f>
        <v>25.130500000000001</v>
      </c>
      <c r="I101" s="108" t="s">
        <v>345</v>
      </c>
      <c r="J101" s="98"/>
      <c r="K101" s="98"/>
      <c r="L101" s="98"/>
      <c r="M101" s="98"/>
      <c r="N101" s="98"/>
      <c r="O101" s="98"/>
      <c r="P101" s="98"/>
      <c r="Q101" s="98"/>
      <c r="R101" s="98"/>
      <c r="S101" s="98"/>
      <c r="T101" s="98"/>
      <c r="U101" s="98"/>
      <c r="V101" s="99"/>
    </row>
    <row r="102" spans="2:22" x14ac:dyDescent="0.2">
      <c r="B102" s="97"/>
      <c r="C102" s="254"/>
      <c r="D102" s="254"/>
      <c r="E102" s="111"/>
      <c r="F102" s="112"/>
      <c r="G102" s="112"/>
      <c r="H102" s="108"/>
      <c r="I102" s="108"/>
      <c r="J102" s="98"/>
      <c r="K102" s="98"/>
      <c r="L102" s="98"/>
      <c r="M102" s="98"/>
      <c r="N102" s="98"/>
      <c r="O102" s="98"/>
      <c r="P102" s="98"/>
      <c r="Q102" s="98"/>
      <c r="R102" s="98"/>
      <c r="S102" s="98"/>
      <c r="T102" s="98"/>
      <c r="U102" s="98"/>
      <c r="V102" s="99"/>
    </row>
    <row r="103" spans="2:22" x14ac:dyDescent="0.2">
      <c r="B103" s="97"/>
      <c r="C103" s="256"/>
      <c r="D103" s="257"/>
      <c r="E103" s="108"/>
      <c r="F103" s="98"/>
      <c r="G103" s="98"/>
      <c r="H103" s="98"/>
      <c r="I103" s="98"/>
      <c r="J103" s="98"/>
      <c r="K103" s="98"/>
      <c r="L103" s="98"/>
      <c r="M103" s="98"/>
      <c r="N103" s="98"/>
      <c r="O103" s="98"/>
      <c r="P103" s="98"/>
      <c r="Q103" s="98"/>
      <c r="R103" s="98"/>
      <c r="S103" s="98"/>
      <c r="T103" s="98"/>
      <c r="U103" s="98"/>
      <c r="V103" s="99"/>
    </row>
    <row r="104" spans="2:22" x14ac:dyDescent="0.2">
      <c r="B104" s="133"/>
      <c r="C104" s="256"/>
      <c r="D104" s="256"/>
      <c r="E104" s="108"/>
      <c r="F104" s="98"/>
      <c r="G104" s="98"/>
      <c r="H104" s="108"/>
      <c r="I104" s="98"/>
      <c r="J104" s="98"/>
      <c r="K104" s="98"/>
      <c r="L104" s="98"/>
      <c r="M104" s="98"/>
      <c r="N104" s="98"/>
      <c r="O104" s="98"/>
      <c r="P104" s="98"/>
      <c r="Q104" s="98"/>
      <c r="R104" s="98"/>
      <c r="S104" s="98"/>
      <c r="T104" s="98"/>
      <c r="U104" s="98"/>
      <c r="V104" s="99"/>
    </row>
    <row r="105" spans="2:22" x14ac:dyDescent="0.2">
      <c r="B105" s="251"/>
      <c r="C105" s="260"/>
      <c r="D105" s="260"/>
      <c r="E105" s="260"/>
      <c r="F105" s="260"/>
      <c r="G105" s="260"/>
      <c r="H105" s="260"/>
      <c r="I105" s="260"/>
      <c r="J105" s="260"/>
      <c r="K105" s="260"/>
      <c r="L105" s="260"/>
      <c r="M105" s="260"/>
      <c r="N105" s="260"/>
      <c r="O105" s="260"/>
      <c r="P105" s="260"/>
      <c r="Q105" s="260"/>
      <c r="R105" s="260"/>
      <c r="S105" s="260"/>
      <c r="T105" s="260"/>
      <c r="U105" s="260"/>
      <c r="V105" s="261"/>
    </row>
    <row r="106" spans="2:22" x14ac:dyDescent="0.2">
      <c r="B106" s="262"/>
      <c r="C106" s="260"/>
      <c r="D106" s="260"/>
      <c r="E106" s="260"/>
      <c r="F106" s="260"/>
      <c r="G106" s="260"/>
      <c r="H106" s="260"/>
      <c r="I106" s="260"/>
      <c r="J106" s="260"/>
      <c r="K106" s="260"/>
      <c r="L106" s="260"/>
      <c r="M106" s="260"/>
      <c r="N106" s="260"/>
      <c r="O106" s="260"/>
      <c r="P106" s="260"/>
      <c r="Q106" s="260"/>
      <c r="R106" s="260"/>
      <c r="S106" s="260"/>
      <c r="T106" s="260"/>
      <c r="U106" s="260"/>
      <c r="V106" s="261"/>
    </row>
    <row r="107" spans="2:22" x14ac:dyDescent="0.2">
      <c r="B107" s="262"/>
      <c r="C107" s="260"/>
      <c r="D107" s="260"/>
      <c r="E107" s="260"/>
      <c r="F107" s="260"/>
      <c r="G107" s="260"/>
      <c r="H107" s="260"/>
      <c r="I107" s="260"/>
      <c r="J107" s="260"/>
      <c r="K107" s="260"/>
      <c r="L107" s="260"/>
      <c r="M107" s="260"/>
      <c r="N107" s="260"/>
      <c r="O107" s="260"/>
      <c r="P107" s="260"/>
      <c r="Q107" s="260"/>
      <c r="R107" s="260"/>
      <c r="S107" s="260"/>
      <c r="T107" s="260"/>
      <c r="U107" s="260"/>
      <c r="V107" s="261"/>
    </row>
    <row r="108" spans="2:22" x14ac:dyDescent="0.2">
      <c r="B108" s="262"/>
      <c r="C108" s="260"/>
      <c r="D108" s="260"/>
      <c r="E108" s="260"/>
      <c r="F108" s="260"/>
      <c r="G108" s="260"/>
      <c r="H108" s="260"/>
      <c r="I108" s="260"/>
      <c r="J108" s="260"/>
      <c r="K108" s="260"/>
      <c r="L108" s="260"/>
      <c r="M108" s="260"/>
      <c r="N108" s="260"/>
      <c r="O108" s="260"/>
      <c r="P108" s="260"/>
      <c r="Q108" s="260"/>
      <c r="R108" s="260"/>
      <c r="S108" s="260"/>
      <c r="T108" s="260"/>
      <c r="U108" s="260"/>
      <c r="V108" s="261"/>
    </row>
    <row r="109" spans="2:22" x14ac:dyDescent="0.2">
      <c r="B109" s="135"/>
      <c r="C109" s="109"/>
      <c r="D109" s="109"/>
      <c r="E109" s="109"/>
      <c r="F109" s="109"/>
      <c r="G109" s="109"/>
      <c r="H109" s="109"/>
      <c r="I109" s="109"/>
      <c r="J109" s="109"/>
      <c r="K109" s="109"/>
      <c r="L109" s="109"/>
      <c r="M109" s="109"/>
      <c r="N109" s="109"/>
      <c r="O109" s="109"/>
      <c r="P109" s="109"/>
      <c r="Q109" s="109"/>
      <c r="R109" s="109"/>
      <c r="S109" s="109"/>
      <c r="T109" s="109"/>
      <c r="U109" s="109"/>
      <c r="V109" s="136"/>
    </row>
  </sheetData>
  <mergeCells count="9">
    <mergeCell ref="C103:C104"/>
    <mergeCell ref="D103:D104"/>
    <mergeCell ref="B105:V108"/>
    <mergeCell ref="B89:L96"/>
    <mergeCell ref="M90:V94"/>
    <mergeCell ref="C99:C100"/>
    <mergeCell ref="D99:D100"/>
    <mergeCell ref="C101:C102"/>
    <mergeCell ref="D101:D102"/>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48"/>
  <sheetViews>
    <sheetView workbookViewId="0"/>
  </sheetViews>
  <sheetFormatPr defaultRowHeight="12.75" x14ac:dyDescent="0.2"/>
  <cols>
    <col min="6" max="6" width="9.5703125" bestFit="1" customWidth="1"/>
  </cols>
  <sheetData>
    <row r="2" spans="2:22" ht="26.25" x14ac:dyDescent="0.4">
      <c r="B2" s="139" t="s">
        <v>409</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411</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6"/>
      <c r="M55" s="95"/>
      <c r="N55" s="95"/>
      <c r="O55" s="95"/>
      <c r="P55" s="95"/>
      <c r="Q55" s="95"/>
      <c r="R55" s="95"/>
      <c r="S55" s="95"/>
      <c r="T55" s="95"/>
      <c r="U55" s="95"/>
      <c r="V55" s="96"/>
    </row>
    <row r="56" spans="2:22" x14ac:dyDescent="0.2">
      <c r="B56" s="132" t="s">
        <v>275</v>
      </c>
      <c r="C56" s="98"/>
      <c r="D56" s="98"/>
      <c r="E56" s="98"/>
      <c r="F56" s="98"/>
      <c r="G56" s="98"/>
      <c r="H56" s="98"/>
      <c r="I56" s="98"/>
      <c r="J56" s="98"/>
      <c r="K56" s="98"/>
      <c r="L56" s="99"/>
      <c r="M56" s="127" t="s">
        <v>276</v>
      </c>
      <c r="N56" s="98"/>
      <c r="O56" s="98"/>
      <c r="P56" s="98"/>
      <c r="Q56" s="98"/>
      <c r="R56" s="98"/>
      <c r="S56" s="98"/>
      <c r="T56" s="98"/>
      <c r="U56" s="98"/>
      <c r="V56" s="99"/>
    </row>
    <row r="57" spans="2:22" x14ac:dyDescent="0.2">
      <c r="B57" s="97"/>
      <c r="C57" s="98"/>
      <c r="D57" s="98"/>
      <c r="E57" s="98"/>
      <c r="F57" s="98"/>
      <c r="G57" s="98"/>
      <c r="H57" s="98"/>
      <c r="I57" s="98"/>
      <c r="J57" s="98"/>
      <c r="K57" s="98"/>
      <c r="L57" s="99"/>
      <c r="M57" s="98"/>
      <c r="N57" s="98"/>
      <c r="O57" s="98"/>
      <c r="P57" s="98"/>
      <c r="Q57" s="98"/>
      <c r="R57" s="98"/>
      <c r="S57" s="98"/>
      <c r="T57" s="98"/>
      <c r="U57" s="98"/>
      <c r="V57" s="99"/>
    </row>
    <row r="58" spans="2:22" x14ac:dyDescent="0.2">
      <c r="B58" s="97"/>
      <c r="C58" s="98"/>
      <c r="D58" s="98"/>
      <c r="E58" s="98"/>
      <c r="F58" s="98"/>
      <c r="G58" s="98"/>
      <c r="H58" s="98"/>
      <c r="I58" s="98"/>
      <c r="J58" s="98"/>
      <c r="K58" s="98"/>
      <c r="L58" s="99"/>
      <c r="M58" s="98"/>
      <c r="N58" s="98"/>
      <c r="O58" s="98"/>
      <c r="P58" s="98"/>
      <c r="Q58" s="98"/>
      <c r="R58" s="98"/>
      <c r="S58" s="98"/>
      <c r="T58" s="98"/>
      <c r="U58" s="98"/>
      <c r="V58" s="99"/>
    </row>
    <row r="59" spans="2:22" x14ac:dyDescent="0.2">
      <c r="B59" s="97"/>
      <c r="C59" s="98"/>
      <c r="D59" s="98"/>
      <c r="E59" s="98"/>
      <c r="F59" s="98"/>
      <c r="G59" s="98"/>
      <c r="H59" s="98"/>
      <c r="I59" s="98"/>
      <c r="J59" s="98"/>
      <c r="K59" s="98"/>
      <c r="L59" s="99"/>
      <c r="M59" s="98"/>
      <c r="N59" s="98"/>
      <c r="O59" s="98"/>
      <c r="P59" s="98"/>
      <c r="Q59" s="98"/>
      <c r="R59" s="98"/>
      <c r="S59" s="98"/>
      <c r="T59" s="98"/>
      <c r="U59" s="98"/>
      <c r="V59" s="99"/>
    </row>
    <row r="60" spans="2:22" x14ac:dyDescent="0.2">
      <c r="B60" s="97"/>
      <c r="C60" s="98"/>
      <c r="D60" s="98"/>
      <c r="E60" s="98"/>
      <c r="F60" s="98"/>
      <c r="G60" s="98"/>
      <c r="H60" s="98"/>
      <c r="I60" s="98"/>
      <c r="J60" s="98"/>
      <c r="K60" s="98"/>
      <c r="L60" s="99"/>
      <c r="M60" s="98"/>
      <c r="N60" s="98"/>
      <c r="O60" s="98"/>
      <c r="P60" s="98"/>
      <c r="Q60" s="98"/>
      <c r="R60" s="98"/>
      <c r="S60" s="98"/>
      <c r="T60" s="98"/>
      <c r="U60" s="98"/>
      <c r="V60" s="99"/>
    </row>
    <row r="61" spans="2:22" x14ac:dyDescent="0.2">
      <c r="B61" s="97"/>
      <c r="C61" s="98"/>
      <c r="D61" s="98"/>
      <c r="E61" s="98"/>
      <c r="F61" s="98"/>
      <c r="G61" s="98"/>
      <c r="H61" s="98"/>
      <c r="I61" s="98"/>
      <c r="J61" s="98"/>
      <c r="K61" s="98"/>
      <c r="L61" s="99"/>
      <c r="M61" s="98"/>
      <c r="N61" s="98"/>
      <c r="O61" s="98"/>
      <c r="P61" s="98"/>
      <c r="Q61" s="98"/>
      <c r="R61" s="98"/>
      <c r="S61" s="98"/>
      <c r="T61" s="98"/>
      <c r="U61" s="98"/>
      <c r="V61" s="99"/>
    </row>
    <row r="62" spans="2:22" x14ac:dyDescent="0.2">
      <c r="B62" s="97"/>
      <c r="C62" s="98"/>
      <c r="D62" s="98"/>
      <c r="E62" s="98"/>
      <c r="F62" s="98"/>
      <c r="G62" s="98"/>
      <c r="H62" s="98"/>
      <c r="I62" s="98"/>
      <c r="J62" s="98"/>
      <c r="K62" s="98"/>
      <c r="L62" s="99"/>
      <c r="M62" s="98"/>
      <c r="N62" s="98"/>
      <c r="O62" s="98"/>
      <c r="P62" s="98"/>
      <c r="Q62" s="98"/>
      <c r="R62" s="98"/>
      <c r="S62" s="98"/>
      <c r="T62" s="98"/>
      <c r="U62" s="98"/>
      <c r="V62" s="99"/>
    </row>
    <row r="63" spans="2:22" x14ac:dyDescent="0.2">
      <c r="B63" s="97"/>
      <c r="C63" s="98"/>
      <c r="D63" s="98"/>
      <c r="E63" s="98"/>
      <c r="F63" s="98"/>
      <c r="G63" s="98"/>
      <c r="H63" s="98"/>
      <c r="I63" s="98"/>
      <c r="J63" s="98"/>
      <c r="K63" s="98"/>
      <c r="L63" s="99"/>
      <c r="M63" s="98"/>
      <c r="N63" s="98"/>
      <c r="O63" s="98"/>
      <c r="P63" s="98"/>
      <c r="Q63" s="98"/>
      <c r="R63" s="98"/>
      <c r="S63" s="98"/>
      <c r="T63" s="98"/>
      <c r="U63" s="98"/>
      <c r="V63" s="99"/>
    </row>
    <row r="64" spans="2:22" x14ac:dyDescent="0.2">
      <c r="B64" s="97"/>
      <c r="C64" s="98"/>
      <c r="D64" s="98"/>
      <c r="E64" s="98"/>
      <c r="F64" s="98"/>
      <c r="G64" s="98"/>
      <c r="H64" s="98"/>
      <c r="I64" s="98"/>
      <c r="J64" s="98"/>
      <c r="K64" s="98"/>
      <c r="L64" s="99"/>
      <c r="M64" s="98"/>
      <c r="N64" s="98"/>
      <c r="O64" s="98"/>
      <c r="P64" s="98"/>
      <c r="Q64" s="98"/>
      <c r="R64" s="98"/>
      <c r="S64" s="98"/>
      <c r="T64" s="98"/>
      <c r="U64" s="98"/>
      <c r="V64" s="99"/>
    </row>
    <row r="65" spans="2:22" x14ac:dyDescent="0.2">
      <c r="B65" s="97"/>
      <c r="C65" s="98"/>
      <c r="D65" s="98"/>
      <c r="E65" s="98"/>
      <c r="F65" s="98"/>
      <c r="G65" s="98"/>
      <c r="H65" s="98"/>
      <c r="I65" s="98"/>
      <c r="J65" s="98"/>
      <c r="K65" s="98"/>
      <c r="L65" s="99"/>
      <c r="M65" s="98"/>
      <c r="N65" s="98"/>
      <c r="O65" s="98"/>
      <c r="P65" s="98"/>
      <c r="Q65" s="98"/>
      <c r="R65" s="98"/>
      <c r="S65" s="98"/>
      <c r="T65" s="98"/>
      <c r="U65" s="98"/>
      <c r="V65" s="99"/>
    </row>
    <row r="66" spans="2:22" x14ac:dyDescent="0.2">
      <c r="B66" s="97"/>
      <c r="C66" s="98"/>
      <c r="D66" s="98"/>
      <c r="E66" s="98"/>
      <c r="F66" s="98"/>
      <c r="G66" s="98"/>
      <c r="H66" s="98"/>
      <c r="I66" s="98"/>
      <c r="J66" s="98"/>
      <c r="K66" s="98"/>
      <c r="L66" s="99"/>
      <c r="M66" s="98"/>
      <c r="N66" s="98"/>
      <c r="O66" s="98"/>
      <c r="P66" s="98"/>
      <c r="Q66" s="98"/>
      <c r="R66" s="98"/>
      <c r="S66" s="98"/>
      <c r="T66" s="98"/>
      <c r="U66" s="98"/>
      <c r="V66" s="99"/>
    </row>
    <row r="67" spans="2:22" x14ac:dyDescent="0.2">
      <c r="B67" s="97"/>
      <c r="C67" s="98"/>
      <c r="D67" s="98"/>
      <c r="E67" s="98"/>
      <c r="F67" s="98"/>
      <c r="G67" s="98"/>
      <c r="H67" s="98"/>
      <c r="I67" s="98"/>
      <c r="J67" s="98"/>
      <c r="K67" s="98"/>
      <c r="L67" s="99"/>
      <c r="M67" s="98"/>
      <c r="N67" s="98"/>
      <c r="O67" s="98"/>
      <c r="P67" s="98"/>
      <c r="Q67" s="98"/>
      <c r="R67" s="98"/>
      <c r="S67" s="98"/>
      <c r="T67" s="98"/>
      <c r="U67" s="98"/>
      <c r="V67" s="99"/>
    </row>
    <row r="68" spans="2:22" x14ac:dyDescent="0.2">
      <c r="B68" s="97"/>
      <c r="C68" s="98"/>
      <c r="D68" s="98"/>
      <c r="E68" s="98"/>
      <c r="F68" s="98"/>
      <c r="G68" s="98"/>
      <c r="H68" s="98"/>
      <c r="I68" s="98"/>
      <c r="J68" s="98"/>
      <c r="K68" s="98"/>
      <c r="L68" s="99"/>
      <c r="M68" s="98"/>
      <c r="N68" s="98"/>
      <c r="O68" s="98"/>
      <c r="P68" s="98"/>
      <c r="Q68" s="98"/>
      <c r="R68" s="98"/>
      <c r="S68" s="98"/>
      <c r="T68" s="98"/>
      <c r="U68" s="98"/>
      <c r="V68" s="99"/>
    </row>
    <row r="69" spans="2:22" x14ac:dyDescent="0.2">
      <c r="B69" s="97"/>
      <c r="C69" s="98"/>
      <c r="D69" s="98"/>
      <c r="E69" s="98"/>
      <c r="F69" s="98"/>
      <c r="G69" s="98"/>
      <c r="H69" s="98"/>
      <c r="I69" s="98"/>
      <c r="J69" s="98"/>
      <c r="K69" s="98"/>
      <c r="L69" s="99"/>
      <c r="M69" s="98"/>
      <c r="N69" s="98"/>
      <c r="O69" s="98"/>
      <c r="P69" s="98"/>
      <c r="Q69" s="98"/>
      <c r="R69" s="98"/>
      <c r="S69" s="98"/>
      <c r="T69" s="98"/>
      <c r="U69" s="98"/>
      <c r="V69" s="99"/>
    </row>
    <row r="70" spans="2:22" x14ac:dyDescent="0.2">
      <c r="B70" s="97"/>
      <c r="C70" s="98"/>
      <c r="D70" s="98"/>
      <c r="E70" s="98"/>
      <c r="F70" s="98"/>
      <c r="G70" s="98"/>
      <c r="H70" s="98"/>
      <c r="I70" s="98"/>
      <c r="J70" s="98"/>
      <c r="K70" s="98"/>
      <c r="L70" s="99"/>
      <c r="M70" s="98"/>
      <c r="N70" s="98"/>
      <c r="O70" s="98"/>
      <c r="P70" s="98"/>
      <c r="Q70" s="98"/>
      <c r="R70" s="98"/>
      <c r="S70" s="98"/>
      <c r="T70" s="98"/>
      <c r="U70" s="98"/>
      <c r="V70" s="99"/>
    </row>
    <row r="71" spans="2:22" x14ac:dyDescent="0.2">
      <c r="B71" s="97"/>
      <c r="C71" s="98"/>
      <c r="D71" s="98"/>
      <c r="E71" s="98"/>
      <c r="F71" s="98"/>
      <c r="G71" s="98"/>
      <c r="H71" s="98"/>
      <c r="I71" s="98"/>
      <c r="J71" s="98"/>
      <c r="K71" s="98"/>
      <c r="L71" s="99"/>
      <c r="M71" s="98"/>
      <c r="N71" s="98"/>
      <c r="O71" s="98"/>
      <c r="P71" s="98"/>
      <c r="Q71" s="98"/>
      <c r="R71" s="98"/>
      <c r="S71" s="98"/>
      <c r="T71" s="98"/>
      <c r="U71" s="98"/>
      <c r="V71" s="99"/>
    </row>
    <row r="72" spans="2:22" x14ac:dyDescent="0.2">
      <c r="B72" s="97"/>
      <c r="C72" s="98"/>
      <c r="D72" s="98"/>
      <c r="E72" s="98"/>
      <c r="F72" s="98"/>
      <c r="G72" s="98"/>
      <c r="H72" s="98"/>
      <c r="I72" s="98"/>
      <c r="J72" s="98"/>
      <c r="K72" s="98"/>
      <c r="L72" s="99"/>
      <c r="M72" s="98"/>
      <c r="N72" s="98"/>
      <c r="O72" s="98"/>
      <c r="P72" s="98"/>
      <c r="Q72" s="98"/>
      <c r="R72" s="98"/>
      <c r="S72" s="98"/>
      <c r="T72" s="98"/>
      <c r="U72" s="98"/>
      <c r="V72" s="99"/>
    </row>
    <row r="73" spans="2:22" x14ac:dyDescent="0.2">
      <c r="B73" s="97"/>
      <c r="C73" s="98"/>
      <c r="D73" s="98"/>
      <c r="E73" s="98"/>
      <c r="F73" s="98"/>
      <c r="G73" s="98"/>
      <c r="H73" s="98"/>
      <c r="I73" s="98"/>
      <c r="J73" s="98"/>
      <c r="K73" s="98"/>
      <c r="L73" s="99"/>
      <c r="M73" s="98"/>
      <c r="N73" s="98"/>
      <c r="O73" s="98"/>
      <c r="P73" s="98"/>
      <c r="Q73" s="98"/>
      <c r="R73" s="98"/>
      <c r="S73" s="98"/>
      <c r="T73" s="98"/>
      <c r="U73" s="98"/>
      <c r="V73" s="99"/>
    </row>
    <row r="74" spans="2:22" x14ac:dyDescent="0.2">
      <c r="B74" s="97"/>
      <c r="C74" s="98"/>
      <c r="D74" s="98"/>
      <c r="E74" s="98"/>
      <c r="F74" s="98"/>
      <c r="G74" s="98"/>
      <c r="H74" s="98"/>
      <c r="I74" s="98"/>
      <c r="J74" s="98"/>
      <c r="K74" s="98"/>
      <c r="L74" s="99"/>
      <c r="M74" s="98"/>
      <c r="N74" s="98"/>
      <c r="O74" s="98"/>
      <c r="P74" s="98"/>
      <c r="Q74" s="98"/>
      <c r="R74" s="98"/>
      <c r="S74" s="98"/>
      <c r="T74" s="98"/>
      <c r="U74" s="98"/>
      <c r="V74" s="99"/>
    </row>
    <row r="75" spans="2:22" x14ac:dyDescent="0.2">
      <c r="B75" s="97"/>
      <c r="C75" s="98"/>
      <c r="D75" s="98"/>
      <c r="E75" s="98"/>
      <c r="F75" s="98"/>
      <c r="G75" s="98"/>
      <c r="H75" s="98"/>
      <c r="I75" s="98"/>
      <c r="J75" s="98"/>
      <c r="K75" s="98"/>
      <c r="L75" s="99"/>
      <c r="M75" s="98"/>
      <c r="N75" s="98"/>
      <c r="O75" s="98"/>
      <c r="P75" s="98"/>
      <c r="Q75" s="98"/>
      <c r="R75" s="98"/>
      <c r="S75" s="98"/>
      <c r="T75" s="98"/>
      <c r="U75" s="98"/>
      <c r="V75" s="99"/>
    </row>
    <row r="76" spans="2:22" x14ac:dyDescent="0.2">
      <c r="B76" s="97"/>
      <c r="C76" s="98"/>
      <c r="D76" s="98"/>
      <c r="E76" s="98"/>
      <c r="F76" s="98"/>
      <c r="G76" s="98"/>
      <c r="H76" s="98"/>
      <c r="I76" s="98"/>
      <c r="J76" s="98"/>
      <c r="K76" s="98"/>
      <c r="L76" s="99"/>
      <c r="M76" s="98"/>
      <c r="N76" s="98"/>
      <c r="O76" s="98"/>
      <c r="P76" s="98"/>
      <c r="Q76" s="98"/>
      <c r="R76" s="98"/>
      <c r="S76" s="98"/>
      <c r="T76" s="98"/>
      <c r="U76" s="98"/>
      <c r="V76" s="99"/>
    </row>
    <row r="77" spans="2:22" x14ac:dyDescent="0.2">
      <c r="B77" s="97"/>
      <c r="C77" s="98"/>
      <c r="D77" s="98"/>
      <c r="E77" s="98"/>
      <c r="F77" s="98"/>
      <c r="G77" s="98"/>
      <c r="H77" s="98"/>
      <c r="I77" s="98"/>
      <c r="J77" s="98"/>
      <c r="K77" s="98"/>
      <c r="L77" s="99"/>
      <c r="M77" s="98"/>
      <c r="N77" s="98"/>
      <c r="O77" s="98"/>
      <c r="P77" s="98"/>
      <c r="Q77" s="98"/>
      <c r="R77" s="98"/>
      <c r="S77" s="98"/>
      <c r="T77" s="98"/>
      <c r="U77" s="98"/>
      <c r="V77" s="99"/>
    </row>
    <row r="78" spans="2:22" x14ac:dyDescent="0.2">
      <c r="B78" s="97"/>
      <c r="C78" s="98"/>
      <c r="D78" s="98"/>
      <c r="E78" s="98"/>
      <c r="F78" s="98"/>
      <c r="G78" s="98"/>
      <c r="H78" s="98"/>
      <c r="I78" s="98"/>
      <c r="J78" s="98"/>
      <c r="K78" s="98"/>
      <c r="L78" s="99"/>
      <c r="M78" s="98"/>
      <c r="N78" s="98"/>
      <c r="O78" s="98"/>
      <c r="P78" s="98"/>
      <c r="Q78" s="98"/>
      <c r="R78" s="98"/>
      <c r="S78" s="98"/>
      <c r="T78" s="98"/>
      <c r="U78" s="98"/>
      <c r="V78" s="99"/>
    </row>
    <row r="79" spans="2:22" x14ac:dyDescent="0.2">
      <c r="B79" s="97"/>
      <c r="C79" s="98"/>
      <c r="D79" s="98"/>
      <c r="E79" s="98"/>
      <c r="F79" s="98"/>
      <c r="G79" s="98"/>
      <c r="H79" s="98"/>
      <c r="I79" s="98"/>
      <c r="J79" s="98"/>
      <c r="K79" s="98"/>
      <c r="L79" s="99"/>
      <c r="M79" s="98"/>
      <c r="N79" s="98"/>
      <c r="O79" s="98"/>
      <c r="P79" s="98"/>
      <c r="Q79" s="98"/>
      <c r="R79" s="98"/>
      <c r="S79" s="98"/>
      <c r="T79" s="98"/>
      <c r="U79" s="98"/>
      <c r="V79" s="99"/>
    </row>
    <row r="80" spans="2:22" x14ac:dyDescent="0.2">
      <c r="B80" s="97"/>
      <c r="C80" s="98"/>
      <c r="D80" s="98"/>
      <c r="E80" s="98"/>
      <c r="F80" s="98"/>
      <c r="G80" s="98"/>
      <c r="H80" s="98"/>
      <c r="I80" s="98"/>
      <c r="J80" s="98"/>
      <c r="K80" s="98"/>
      <c r="L80" s="99"/>
      <c r="M80" s="98"/>
      <c r="N80" s="98"/>
      <c r="O80" s="98"/>
      <c r="P80" s="98"/>
      <c r="Q80" s="98"/>
      <c r="R80" s="98"/>
      <c r="S80" s="98"/>
      <c r="T80" s="98"/>
      <c r="U80" s="98"/>
      <c r="V80" s="99"/>
    </row>
    <row r="81" spans="2:22" x14ac:dyDescent="0.2">
      <c r="B81" s="97"/>
      <c r="C81" s="98"/>
      <c r="D81" s="98"/>
      <c r="E81" s="98"/>
      <c r="F81" s="98"/>
      <c r="G81" s="98"/>
      <c r="H81" s="98"/>
      <c r="I81" s="98"/>
      <c r="J81" s="98"/>
      <c r="K81" s="98"/>
      <c r="L81" s="99"/>
      <c r="M81" s="98"/>
      <c r="N81" s="98"/>
      <c r="O81" s="98"/>
      <c r="P81" s="98"/>
      <c r="Q81" s="98"/>
      <c r="R81" s="98"/>
      <c r="S81" s="98"/>
      <c r="T81" s="98"/>
      <c r="U81" s="98"/>
      <c r="V81" s="99"/>
    </row>
    <row r="82" spans="2:22" x14ac:dyDescent="0.2">
      <c r="B82" s="97"/>
      <c r="C82" s="98"/>
      <c r="D82" s="98"/>
      <c r="E82" s="98"/>
      <c r="F82" s="98"/>
      <c r="G82" s="98"/>
      <c r="H82" s="98"/>
      <c r="I82" s="98"/>
      <c r="J82" s="98"/>
      <c r="K82" s="98"/>
      <c r="L82" s="99"/>
      <c r="M82" s="98"/>
      <c r="N82" s="98"/>
      <c r="O82" s="98"/>
      <c r="P82" s="98"/>
      <c r="Q82" s="98"/>
      <c r="R82" s="98"/>
      <c r="S82" s="98"/>
      <c r="T82" s="98"/>
      <c r="U82" s="98"/>
      <c r="V82" s="99"/>
    </row>
    <row r="83" spans="2:22" x14ac:dyDescent="0.2">
      <c r="B83" s="97"/>
      <c r="C83" s="98"/>
      <c r="D83" s="98"/>
      <c r="E83" s="98"/>
      <c r="F83" s="98"/>
      <c r="G83" s="98"/>
      <c r="H83" s="98"/>
      <c r="I83" s="98"/>
      <c r="J83" s="98"/>
      <c r="K83" s="98"/>
      <c r="L83" s="99"/>
      <c r="M83" s="98"/>
      <c r="N83" s="98"/>
      <c r="O83" s="98"/>
      <c r="P83" s="98"/>
      <c r="Q83" s="98"/>
      <c r="R83" s="98"/>
      <c r="S83" s="98"/>
      <c r="T83" s="98"/>
      <c r="U83" s="98"/>
      <c r="V83" s="99"/>
    </row>
    <row r="84" spans="2:22" x14ac:dyDescent="0.2">
      <c r="B84" s="97"/>
      <c r="C84" s="98"/>
      <c r="D84" s="98"/>
      <c r="E84" s="98"/>
      <c r="F84" s="98"/>
      <c r="G84" s="98"/>
      <c r="H84" s="98"/>
      <c r="I84" s="98"/>
      <c r="J84" s="98"/>
      <c r="K84" s="98"/>
      <c r="L84" s="99"/>
      <c r="M84" s="98"/>
      <c r="N84" s="98"/>
      <c r="O84" s="98"/>
      <c r="P84" s="98"/>
      <c r="Q84" s="98"/>
      <c r="R84" s="98"/>
      <c r="S84" s="98"/>
      <c r="T84" s="98"/>
      <c r="U84" s="98"/>
      <c r="V84" s="99"/>
    </row>
    <row r="85" spans="2:22" x14ac:dyDescent="0.2">
      <c r="B85" s="97"/>
      <c r="C85" s="98"/>
      <c r="D85" s="98"/>
      <c r="E85" s="98"/>
      <c r="F85" s="98"/>
      <c r="G85" s="98"/>
      <c r="H85" s="98"/>
      <c r="I85" s="98"/>
      <c r="J85" s="98"/>
      <c r="K85" s="98"/>
      <c r="L85" s="99"/>
      <c r="M85" s="98"/>
      <c r="N85" s="98"/>
      <c r="O85" s="98"/>
      <c r="P85" s="98"/>
      <c r="Q85" s="98"/>
      <c r="R85" s="98"/>
      <c r="S85" s="98"/>
      <c r="T85" s="98"/>
      <c r="U85" s="98"/>
      <c r="V85" s="99"/>
    </row>
    <row r="86" spans="2:22" ht="12.75" customHeight="1" x14ac:dyDescent="0.2">
      <c r="B86" s="97"/>
      <c r="C86" s="98"/>
      <c r="D86" s="98"/>
      <c r="E86" s="98"/>
      <c r="F86" s="98"/>
      <c r="G86" s="98"/>
      <c r="H86" s="98"/>
      <c r="I86" s="98"/>
      <c r="J86" s="98"/>
      <c r="K86" s="98"/>
      <c r="L86" s="99"/>
      <c r="M86" s="98"/>
      <c r="N86" s="98"/>
      <c r="O86" s="98"/>
      <c r="P86" s="98"/>
      <c r="Q86" s="98"/>
      <c r="R86" s="98"/>
      <c r="S86" s="98"/>
      <c r="T86" s="98"/>
      <c r="U86" s="98"/>
      <c r="V86" s="99"/>
    </row>
    <row r="87" spans="2:22" x14ac:dyDescent="0.2">
      <c r="B87" s="97"/>
      <c r="C87" s="98"/>
      <c r="D87" s="98"/>
      <c r="E87" s="98"/>
      <c r="F87" s="98"/>
      <c r="G87" s="98"/>
      <c r="H87" s="98"/>
      <c r="I87" s="98"/>
      <c r="J87" s="98"/>
      <c r="K87" s="98"/>
      <c r="L87" s="99"/>
      <c r="M87" s="98"/>
      <c r="N87" s="98"/>
      <c r="O87" s="98"/>
      <c r="P87" s="98"/>
      <c r="Q87" s="98"/>
      <c r="R87" s="98"/>
      <c r="S87" s="98"/>
      <c r="T87" s="98"/>
      <c r="U87" s="98"/>
      <c r="V87" s="99"/>
    </row>
    <row r="88" spans="2:22" x14ac:dyDescent="0.2">
      <c r="B88" s="97"/>
      <c r="C88" s="98"/>
      <c r="D88" s="98"/>
      <c r="E88" s="98"/>
      <c r="F88" s="98"/>
      <c r="G88" s="98"/>
      <c r="H88" s="98"/>
      <c r="I88" s="98"/>
      <c r="J88" s="98"/>
      <c r="K88" s="98"/>
      <c r="L88" s="99"/>
      <c r="M88" s="98"/>
      <c r="N88" s="98"/>
      <c r="O88" s="98"/>
      <c r="P88" s="98"/>
      <c r="Q88" s="98"/>
      <c r="R88" s="98"/>
      <c r="S88" s="98"/>
      <c r="T88" s="98"/>
      <c r="U88" s="98"/>
      <c r="V88" s="99"/>
    </row>
    <row r="89" spans="2:22" x14ac:dyDescent="0.2">
      <c r="B89" s="97"/>
      <c r="C89" s="98"/>
      <c r="D89" s="98"/>
      <c r="E89" s="98"/>
      <c r="F89" s="98"/>
      <c r="G89" s="98"/>
      <c r="H89" s="98"/>
      <c r="I89" s="98"/>
      <c r="J89" s="98"/>
      <c r="K89" s="98"/>
      <c r="L89" s="99"/>
      <c r="M89" s="98"/>
      <c r="N89" s="98"/>
      <c r="O89" s="98"/>
      <c r="P89" s="98"/>
      <c r="Q89" s="98"/>
      <c r="R89" s="98"/>
      <c r="S89" s="98"/>
      <c r="T89" s="98"/>
      <c r="U89" s="98"/>
      <c r="V89" s="99"/>
    </row>
    <row r="90" spans="2:22" x14ac:dyDescent="0.2">
      <c r="B90" s="97"/>
      <c r="C90" s="98"/>
      <c r="D90" s="98"/>
      <c r="E90" s="98"/>
      <c r="F90" s="98"/>
      <c r="G90" s="98"/>
      <c r="H90" s="98"/>
      <c r="I90" s="98"/>
      <c r="J90" s="98"/>
      <c r="K90" s="98"/>
      <c r="L90" s="99"/>
      <c r="M90" s="98"/>
      <c r="N90" s="98"/>
      <c r="O90" s="98"/>
      <c r="P90" s="98"/>
      <c r="Q90" s="98"/>
      <c r="R90" s="98"/>
      <c r="S90" s="98"/>
      <c r="T90" s="98"/>
      <c r="U90" s="98"/>
      <c r="V90" s="99"/>
    </row>
    <row r="91" spans="2:22" x14ac:dyDescent="0.2">
      <c r="B91" s="97"/>
      <c r="C91" s="98"/>
      <c r="D91" s="98"/>
      <c r="E91" s="98"/>
      <c r="F91" s="98"/>
      <c r="G91" s="98"/>
      <c r="H91" s="98"/>
      <c r="I91" s="98"/>
      <c r="J91" s="98"/>
      <c r="K91" s="98"/>
      <c r="L91" s="99"/>
      <c r="M91" s="98"/>
      <c r="N91" s="98"/>
      <c r="O91" s="98"/>
      <c r="P91" s="98"/>
      <c r="Q91" s="98"/>
      <c r="R91" s="98"/>
      <c r="S91" s="98"/>
      <c r="T91" s="98"/>
      <c r="U91" s="98"/>
      <c r="V91" s="99"/>
    </row>
    <row r="92" spans="2:22" x14ac:dyDescent="0.2">
      <c r="B92" s="97"/>
      <c r="C92" s="98"/>
      <c r="D92" s="98"/>
      <c r="E92" s="98"/>
      <c r="F92" s="98"/>
      <c r="G92" s="98"/>
      <c r="H92" s="98"/>
      <c r="I92" s="98"/>
      <c r="J92" s="98"/>
      <c r="K92" s="98"/>
      <c r="L92" s="99"/>
      <c r="M92" s="98"/>
      <c r="N92" s="98"/>
      <c r="O92" s="98"/>
      <c r="P92" s="98"/>
      <c r="Q92" s="98"/>
      <c r="R92" s="98"/>
      <c r="S92" s="98"/>
      <c r="T92" s="98"/>
      <c r="U92" s="98"/>
      <c r="V92" s="99"/>
    </row>
    <row r="93" spans="2:22" x14ac:dyDescent="0.2">
      <c r="B93" s="97"/>
      <c r="C93" s="98"/>
      <c r="D93" s="98"/>
      <c r="E93" s="98"/>
      <c r="F93" s="98"/>
      <c r="G93" s="98"/>
      <c r="H93" s="98"/>
      <c r="I93" s="98"/>
      <c r="J93" s="98"/>
      <c r="K93" s="98"/>
      <c r="L93" s="99"/>
      <c r="M93" s="98"/>
      <c r="N93" s="98"/>
      <c r="O93" s="98"/>
      <c r="P93" s="98"/>
      <c r="Q93" s="98"/>
      <c r="R93" s="98"/>
      <c r="S93" s="98"/>
      <c r="T93" s="98"/>
      <c r="U93" s="98"/>
      <c r="V93" s="99"/>
    </row>
    <row r="94" spans="2:22" x14ac:dyDescent="0.2">
      <c r="B94" s="97"/>
      <c r="C94" s="98"/>
      <c r="D94" s="98"/>
      <c r="E94" s="98"/>
      <c r="F94" s="98"/>
      <c r="G94" s="98"/>
      <c r="H94" s="98"/>
      <c r="I94" s="98"/>
      <c r="J94" s="98"/>
      <c r="K94" s="98"/>
      <c r="L94" s="99"/>
      <c r="M94" s="98"/>
      <c r="N94" s="98"/>
      <c r="O94" s="98"/>
      <c r="P94" s="98"/>
      <c r="Q94" s="98"/>
      <c r="R94" s="98"/>
      <c r="S94" s="98"/>
      <c r="T94" s="98"/>
      <c r="U94" s="98"/>
      <c r="V94" s="99"/>
    </row>
    <row r="95" spans="2:22" x14ac:dyDescent="0.2">
      <c r="B95" s="97"/>
      <c r="C95" s="98"/>
      <c r="D95" s="98"/>
      <c r="E95" s="98"/>
      <c r="F95" s="98"/>
      <c r="G95" s="98"/>
      <c r="H95" s="98"/>
      <c r="I95" s="98"/>
      <c r="J95" s="98"/>
      <c r="K95" s="98"/>
      <c r="L95" s="99"/>
      <c r="M95" s="98"/>
      <c r="N95" s="98"/>
      <c r="O95" s="98"/>
      <c r="P95" s="98"/>
      <c r="Q95" s="98"/>
      <c r="R95" s="98"/>
      <c r="S95" s="98"/>
      <c r="T95" s="98"/>
      <c r="U95" s="98"/>
      <c r="V95" s="99"/>
    </row>
    <row r="96" spans="2:22" x14ac:dyDescent="0.2">
      <c r="B96" s="97"/>
      <c r="C96" s="98"/>
      <c r="D96" s="98"/>
      <c r="E96" s="98"/>
      <c r="F96" s="98"/>
      <c r="G96" s="98"/>
      <c r="H96" s="98"/>
      <c r="I96" s="98"/>
      <c r="J96" s="98"/>
      <c r="K96" s="98"/>
      <c r="L96" s="99"/>
      <c r="M96" s="98"/>
      <c r="N96" s="98"/>
      <c r="O96" s="98"/>
      <c r="P96" s="98"/>
      <c r="Q96" s="98"/>
      <c r="R96" s="98"/>
      <c r="S96" s="98"/>
      <c r="T96" s="98"/>
      <c r="U96" s="98"/>
      <c r="V96" s="99"/>
    </row>
    <row r="97" spans="2:22" x14ac:dyDescent="0.2">
      <c r="B97" s="97"/>
      <c r="C97" s="98"/>
      <c r="D97" s="98"/>
      <c r="E97" s="98"/>
      <c r="F97" s="98"/>
      <c r="G97" s="98"/>
      <c r="H97" s="98"/>
      <c r="I97" s="98"/>
      <c r="J97" s="98"/>
      <c r="K97" s="98"/>
      <c r="L97" s="99"/>
      <c r="M97" s="98"/>
      <c r="N97" s="98"/>
      <c r="O97" s="98"/>
      <c r="P97" s="98"/>
      <c r="Q97" s="98"/>
      <c r="R97" s="98"/>
      <c r="S97" s="98"/>
      <c r="T97" s="98"/>
      <c r="U97" s="98"/>
      <c r="V97" s="99"/>
    </row>
    <row r="98" spans="2:22" x14ac:dyDescent="0.2">
      <c r="B98" s="97"/>
      <c r="C98" s="98"/>
      <c r="D98" s="98"/>
      <c r="E98" s="98"/>
      <c r="F98" s="98"/>
      <c r="G98" s="98"/>
      <c r="H98" s="98"/>
      <c r="I98" s="98"/>
      <c r="J98" s="98"/>
      <c r="K98" s="98"/>
      <c r="L98" s="99"/>
      <c r="M98" s="98"/>
      <c r="N98" s="98"/>
      <c r="O98" s="98"/>
      <c r="P98" s="98"/>
      <c r="Q98" s="98"/>
      <c r="R98" s="98"/>
      <c r="S98" s="98"/>
      <c r="T98" s="98"/>
      <c r="U98" s="98"/>
      <c r="V98" s="99"/>
    </row>
    <row r="99" spans="2:22" x14ac:dyDescent="0.2">
      <c r="B99" s="97"/>
      <c r="C99" s="98"/>
      <c r="D99" s="98"/>
      <c r="E99" s="98"/>
      <c r="F99" s="98"/>
      <c r="G99" s="98"/>
      <c r="H99" s="98"/>
      <c r="I99" s="98"/>
      <c r="J99" s="98"/>
      <c r="K99" s="98"/>
      <c r="L99" s="99"/>
      <c r="M99" s="98"/>
      <c r="N99" s="98"/>
      <c r="O99" s="98"/>
      <c r="P99" s="98"/>
      <c r="Q99" s="98"/>
      <c r="R99" s="98"/>
      <c r="S99" s="98"/>
      <c r="T99" s="98"/>
      <c r="U99" s="98"/>
      <c r="V99" s="99"/>
    </row>
    <row r="100" spans="2:22" x14ac:dyDescent="0.2">
      <c r="B100" s="97"/>
      <c r="C100" s="98"/>
      <c r="D100" s="98"/>
      <c r="E100" s="98"/>
      <c r="F100" s="98"/>
      <c r="G100" s="98"/>
      <c r="H100" s="98"/>
      <c r="I100" s="98"/>
      <c r="J100" s="98"/>
      <c r="K100" s="98"/>
      <c r="L100" s="99"/>
      <c r="M100" s="98"/>
      <c r="N100" s="98"/>
      <c r="O100" s="98"/>
      <c r="P100" s="98"/>
      <c r="Q100" s="98"/>
      <c r="R100" s="98"/>
      <c r="S100" s="98"/>
      <c r="T100" s="98"/>
      <c r="U100" s="98"/>
      <c r="V100" s="99"/>
    </row>
    <row r="101" spans="2:22" x14ac:dyDescent="0.2">
      <c r="B101" s="97"/>
      <c r="C101" s="98"/>
      <c r="D101" s="98"/>
      <c r="E101" s="98"/>
      <c r="F101" s="98"/>
      <c r="G101" s="98"/>
      <c r="H101" s="98"/>
      <c r="I101" s="98"/>
      <c r="J101" s="98"/>
      <c r="K101" s="98"/>
      <c r="L101" s="99"/>
      <c r="M101" s="98"/>
      <c r="N101" s="98"/>
      <c r="O101" s="98"/>
      <c r="P101" s="98"/>
      <c r="Q101" s="98"/>
      <c r="R101" s="98"/>
      <c r="S101" s="98"/>
      <c r="T101" s="98"/>
      <c r="U101" s="98"/>
      <c r="V101" s="99"/>
    </row>
    <row r="102" spans="2:22" x14ac:dyDescent="0.2">
      <c r="B102" s="97"/>
      <c r="C102" s="98"/>
      <c r="D102" s="98"/>
      <c r="E102" s="98"/>
      <c r="F102" s="98"/>
      <c r="G102" s="98"/>
      <c r="H102" s="98"/>
      <c r="I102" s="98"/>
      <c r="J102" s="98"/>
      <c r="K102" s="98"/>
      <c r="L102" s="99"/>
      <c r="M102" s="98"/>
      <c r="N102" s="98"/>
      <c r="O102" s="98"/>
      <c r="P102" s="98"/>
      <c r="Q102" s="98"/>
      <c r="R102" s="98"/>
      <c r="S102" s="98"/>
      <c r="T102" s="98"/>
      <c r="U102" s="98"/>
      <c r="V102" s="99"/>
    </row>
    <row r="103" spans="2:22" x14ac:dyDescent="0.2">
      <c r="B103" s="97"/>
      <c r="C103" s="98"/>
      <c r="D103" s="98"/>
      <c r="E103" s="98"/>
      <c r="F103" s="98"/>
      <c r="G103" s="98"/>
      <c r="H103" s="98"/>
      <c r="I103" s="98"/>
      <c r="J103" s="98"/>
      <c r="K103" s="98"/>
      <c r="L103" s="99"/>
      <c r="M103" s="98"/>
      <c r="N103" s="98"/>
      <c r="O103" s="98"/>
      <c r="P103" s="98"/>
      <c r="Q103" s="98"/>
      <c r="R103" s="98"/>
      <c r="S103" s="98"/>
      <c r="T103" s="98"/>
      <c r="U103" s="98"/>
      <c r="V103" s="99"/>
    </row>
    <row r="104" spans="2:22" x14ac:dyDescent="0.2">
      <c r="B104" s="97"/>
      <c r="C104" s="98"/>
      <c r="D104" s="98"/>
      <c r="E104" s="98"/>
      <c r="F104" s="98"/>
      <c r="G104" s="98"/>
      <c r="H104" s="98"/>
      <c r="I104" s="98"/>
      <c r="J104" s="98"/>
      <c r="K104" s="98"/>
      <c r="L104" s="99"/>
      <c r="M104" s="98"/>
      <c r="N104" s="98"/>
      <c r="O104" s="98"/>
      <c r="P104" s="98"/>
      <c r="Q104" s="98"/>
      <c r="R104" s="98"/>
      <c r="S104" s="98"/>
      <c r="T104" s="98"/>
      <c r="U104" s="98"/>
      <c r="V104" s="99"/>
    </row>
    <row r="105" spans="2:22" x14ac:dyDescent="0.2">
      <c r="B105" s="97"/>
      <c r="C105" s="98"/>
      <c r="D105" s="98"/>
      <c r="E105" s="98"/>
      <c r="F105" s="98"/>
      <c r="G105" s="98"/>
      <c r="H105" s="98"/>
      <c r="I105" s="98"/>
      <c r="J105" s="98"/>
      <c r="K105" s="98"/>
      <c r="L105" s="99"/>
      <c r="M105" s="98"/>
      <c r="N105" s="98"/>
      <c r="O105" s="98"/>
      <c r="P105" s="98"/>
      <c r="Q105" s="98"/>
      <c r="R105" s="98"/>
      <c r="S105" s="98"/>
      <c r="T105" s="98"/>
      <c r="U105" s="98"/>
      <c r="V105" s="99"/>
    </row>
    <row r="106" spans="2:22" x14ac:dyDescent="0.2">
      <c r="B106" s="97"/>
      <c r="C106" s="98"/>
      <c r="D106" s="98"/>
      <c r="E106" s="98"/>
      <c r="F106" s="98"/>
      <c r="G106" s="98"/>
      <c r="H106" s="98"/>
      <c r="I106" s="98"/>
      <c r="J106" s="98"/>
      <c r="K106" s="98"/>
      <c r="L106" s="99"/>
      <c r="M106" s="98"/>
      <c r="N106" s="98"/>
      <c r="O106" s="98"/>
      <c r="P106" s="98"/>
      <c r="Q106" s="98"/>
      <c r="R106" s="98"/>
      <c r="S106" s="98"/>
      <c r="T106" s="98"/>
      <c r="U106" s="98"/>
      <c r="V106" s="99"/>
    </row>
    <row r="107" spans="2:22" x14ac:dyDescent="0.2">
      <c r="B107" s="97"/>
      <c r="C107" s="98"/>
      <c r="D107" s="98"/>
      <c r="E107" s="98"/>
      <c r="F107" s="98"/>
      <c r="G107" s="98"/>
      <c r="H107" s="98"/>
      <c r="I107" s="98"/>
      <c r="J107" s="98"/>
      <c r="K107" s="98"/>
      <c r="L107" s="99"/>
      <c r="M107" s="98"/>
      <c r="N107" s="98"/>
      <c r="O107" s="98"/>
      <c r="P107" s="98"/>
      <c r="Q107" s="98"/>
      <c r="R107" s="98"/>
      <c r="S107" s="98"/>
      <c r="T107" s="98"/>
      <c r="U107" s="98"/>
      <c r="V107" s="99"/>
    </row>
    <row r="108" spans="2:22" x14ac:dyDescent="0.2">
      <c r="B108" s="97"/>
      <c r="C108" s="98"/>
      <c r="D108" s="98"/>
      <c r="E108" s="98"/>
      <c r="F108" s="98"/>
      <c r="G108" s="98"/>
      <c r="H108" s="98"/>
      <c r="I108" s="98"/>
      <c r="J108" s="98"/>
      <c r="K108" s="98"/>
      <c r="L108" s="99"/>
      <c r="M108" s="98"/>
      <c r="N108" s="98"/>
      <c r="O108" s="98"/>
      <c r="P108" s="98"/>
      <c r="Q108" s="98"/>
      <c r="R108" s="98"/>
      <c r="S108" s="98"/>
      <c r="T108" s="98"/>
      <c r="U108" s="98"/>
      <c r="V108" s="99"/>
    </row>
    <row r="109" spans="2:22" x14ac:dyDescent="0.2">
      <c r="B109" s="97"/>
      <c r="C109" s="98"/>
      <c r="D109" s="98"/>
      <c r="E109" s="98"/>
      <c r="F109" s="98"/>
      <c r="G109" s="98"/>
      <c r="H109" s="98"/>
      <c r="I109" s="98"/>
      <c r="J109" s="98"/>
      <c r="K109" s="98"/>
      <c r="L109" s="99"/>
      <c r="M109" s="98"/>
      <c r="N109" s="98"/>
      <c r="O109" s="98"/>
      <c r="P109" s="98"/>
      <c r="Q109" s="98"/>
      <c r="R109" s="98"/>
      <c r="S109" s="98"/>
      <c r="T109" s="98"/>
      <c r="U109" s="98"/>
      <c r="V109" s="99"/>
    </row>
    <row r="110" spans="2:22" x14ac:dyDescent="0.2">
      <c r="B110" s="97"/>
      <c r="C110" s="98"/>
      <c r="D110" s="98"/>
      <c r="E110" s="98"/>
      <c r="F110" s="98"/>
      <c r="G110" s="98"/>
      <c r="H110" s="98"/>
      <c r="I110" s="98"/>
      <c r="J110" s="98"/>
      <c r="K110" s="98"/>
      <c r="L110" s="99"/>
      <c r="M110" s="98"/>
      <c r="N110" s="98"/>
      <c r="O110" s="98"/>
      <c r="P110" s="98"/>
      <c r="Q110" s="98"/>
      <c r="R110" s="98"/>
      <c r="S110" s="98"/>
      <c r="T110" s="98"/>
      <c r="U110" s="98"/>
      <c r="V110" s="99"/>
    </row>
    <row r="111" spans="2:22" x14ac:dyDescent="0.2">
      <c r="B111" s="97"/>
      <c r="C111" s="98"/>
      <c r="D111" s="98"/>
      <c r="E111" s="98"/>
      <c r="F111" s="98"/>
      <c r="G111" s="98"/>
      <c r="H111" s="98"/>
      <c r="I111" s="98"/>
      <c r="J111" s="98"/>
      <c r="K111" s="98"/>
      <c r="L111" s="99"/>
      <c r="M111" s="98"/>
      <c r="N111" s="98"/>
      <c r="O111" s="98"/>
      <c r="P111" s="98"/>
      <c r="Q111" s="98"/>
      <c r="R111" s="98"/>
      <c r="S111" s="98"/>
      <c r="T111" s="98"/>
      <c r="U111" s="98"/>
      <c r="V111" s="99"/>
    </row>
    <row r="112" spans="2:22" x14ac:dyDescent="0.2">
      <c r="B112" s="97"/>
      <c r="C112" s="98"/>
      <c r="D112" s="98"/>
      <c r="E112" s="98"/>
      <c r="F112" s="98"/>
      <c r="G112" s="98"/>
      <c r="H112" s="98"/>
      <c r="I112" s="98"/>
      <c r="J112" s="98"/>
      <c r="K112" s="98"/>
      <c r="L112" s="99"/>
      <c r="M112" s="98"/>
      <c r="N112" s="98"/>
      <c r="O112" s="98"/>
      <c r="P112" s="98"/>
      <c r="Q112" s="98"/>
      <c r="R112" s="98"/>
      <c r="S112" s="98"/>
      <c r="T112" s="98"/>
      <c r="U112" s="98"/>
      <c r="V112" s="99"/>
    </row>
    <row r="113" spans="2:22" x14ac:dyDescent="0.2">
      <c r="B113" s="97"/>
      <c r="C113" s="98"/>
      <c r="D113" s="98"/>
      <c r="E113" s="98"/>
      <c r="F113" s="98"/>
      <c r="G113" s="98"/>
      <c r="H113" s="98"/>
      <c r="I113" s="98"/>
      <c r="J113" s="98"/>
      <c r="K113" s="98"/>
      <c r="L113" s="99"/>
      <c r="M113" s="98"/>
      <c r="N113" s="98"/>
      <c r="O113" s="98"/>
      <c r="P113" s="98"/>
      <c r="Q113" s="98"/>
      <c r="R113" s="98"/>
      <c r="S113" s="98"/>
      <c r="T113" s="98"/>
      <c r="U113" s="98"/>
      <c r="V113" s="99"/>
    </row>
    <row r="114" spans="2:22" x14ac:dyDescent="0.2">
      <c r="B114" s="97"/>
      <c r="C114" s="98"/>
      <c r="D114" s="98"/>
      <c r="E114" s="98"/>
      <c r="F114" s="98"/>
      <c r="G114" s="98"/>
      <c r="H114" s="98"/>
      <c r="I114" s="98"/>
      <c r="J114" s="98"/>
      <c r="K114" s="98"/>
      <c r="L114" s="99"/>
      <c r="M114" s="98"/>
      <c r="N114" s="98"/>
      <c r="O114" s="98"/>
      <c r="P114" s="98"/>
      <c r="Q114" s="98"/>
      <c r="R114" s="98"/>
      <c r="S114" s="98"/>
      <c r="T114" s="98"/>
      <c r="U114" s="98"/>
      <c r="V114" s="99"/>
    </row>
    <row r="115" spans="2:22" x14ac:dyDescent="0.2">
      <c r="B115" s="97"/>
      <c r="C115" s="98"/>
      <c r="D115" s="98"/>
      <c r="E115" s="98"/>
      <c r="F115" s="98"/>
      <c r="G115" s="98"/>
      <c r="H115" s="98"/>
      <c r="I115" s="98"/>
      <c r="J115" s="98"/>
      <c r="K115" s="98"/>
      <c r="L115" s="99"/>
      <c r="M115" s="98"/>
      <c r="N115" s="98"/>
      <c r="O115" s="98"/>
      <c r="P115" s="98"/>
      <c r="Q115" s="98"/>
      <c r="R115" s="98"/>
      <c r="S115" s="98"/>
      <c r="T115" s="98"/>
      <c r="U115" s="98"/>
      <c r="V115" s="99"/>
    </row>
    <row r="116" spans="2:22" x14ac:dyDescent="0.2">
      <c r="B116" s="97"/>
      <c r="C116" s="98"/>
      <c r="D116" s="98"/>
      <c r="E116" s="98"/>
      <c r="F116" s="98"/>
      <c r="G116" s="98"/>
      <c r="H116" s="98"/>
      <c r="I116" s="98"/>
      <c r="J116" s="98"/>
      <c r="K116" s="98"/>
      <c r="L116" s="99"/>
      <c r="M116" s="98"/>
      <c r="N116" s="98"/>
      <c r="O116" s="98"/>
      <c r="P116" s="98"/>
      <c r="Q116" s="98"/>
      <c r="R116" s="98"/>
      <c r="S116" s="98"/>
      <c r="T116" s="98"/>
      <c r="U116" s="98"/>
      <c r="V116" s="99"/>
    </row>
    <row r="117" spans="2:22" x14ac:dyDescent="0.2">
      <c r="B117" s="97"/>
      <c r="C117" s="98"/>
      <c r="D117" s="98"/>
      <c r="E117" s="98"/>
      <c r="F117" s="98"/>
      <c r="G117" s="98"/>
      <c r="H117" s="98"/>
      <c r="I117" s="98"/>
      <c r="J117" s="98"/>
      <c r="K117" s="98"/>
      <c r="L117" s="99"/>
      <c r="M117" s="98"/>
      <c r="N117" s="98"/>
      <c r="O117" s="98"/>
      <c r="P117" s="98"/>
      <c r="Q117" s="98"/>
      <c r="R117" s="98"/>
      <c r="S117" s="98"/>
      <c r="T117" s="98"/>
      <c r="U117" s="98"/>
      <c r="V117" s="99"/>
    </row>
    <row r="118" spans="2:22" x14ac:dyDescent="0.2">
      <c r="B118" s="97"/>
      <c r="C118" s="98"/>
      <c r="D118" s="98"/>
      <c r="E118" s="98"/>
      <c r="F118" s="98"/>
      <c r="G118" s="98"/>
      <c r="H118" s="98"/>
      <c r="I118" s="98"/>
      <c r="J118" s="98"/>
      <c r="K118" s="98"/>
      <c r="L118" s="99"/>
      <c r="M118" s="98"/>
      <c r="N118" s="98"/>
      <c r="O118" s="98"/>
      <c r="P118" s="98"/>
      <c r="Q118" s="98"/>
      <c r="R118" s="98"/>
      <c r="S118" s="98"/>
      <c r="T118" s="98"/>
      <c r="U118" s="98"/>
      <c r="V118" s="99"/>
    </row>
    <row r="119" spans="2:22" x14ac:dyDescent="0.2">
      <c r="B119" s="97"/>
      <c r="C119" s="98"/>
      <c r="D119" s="98"/>
      <c r="E119" s="98"/>
      <c r="F119" s="98"/>
      <c r="G119" s="98"/>
      <c r="H119" s="98"/>
      <c r="I119" s="98"/>
      <c r="J119" s="98"/>
      <c r="K119" s="98"/>
      <c r="L119" s="99"/>
      <c r="M119" s="98"/>
      <c r="N119" s="98"/>
      <c r="O119" s="98"/>
      <c r="P119" s="98"/>
      <c r="Q119" s="98"/>
      <c r="R119" s="98"/>
      <c r="S119" s="98"/>
      <c r="T119" s="98"/>
      <c r="U119" s="98"/>
      <c r="V119" s="99"/>
    </row>
    <row r="120" spans="2:22" x14ac:dyDescent="0.2">
      <c r="B120" s="97"/>
      <c r="C120" s="98"/>
      <c r="D120" s="98"/>
      <c r="E120" s="98"/>
      <c r="F120" s="98"/>
      <c r="G120" s="98"/>
      <c r="H120" s="98"/>
      <c r="I120" s="98"/>
      <c r="J120" s="98"/>
      <c r="K120" s="98"/>
      <c r="L120" s="99"/>
      <c r="M120" s="98"/>
      <c r="N120" s="98"/>
      <c r="O120" s="98"/>
      <c r="P120" s="98"/>
      <c r="Q120" s="98"/>
      <c r="R120" s="98"/>
      <c r="S120" s="98"/>
      <c r="T120" s="98"/>
      <c r="U120" s="98"/>
      <c r="V120" s="99"/>
    </row>
    <row r="121" spans="2:22" x14ac:dyDescent="0.2">
      <c r="B121" s="97"/>
      <c r="C121" s="98"/>
      <c r="D121" s="98"/>
      <c r="E121" s="98"/>
      <c r="F121" s="98"/>
      <c r="G121" s="98"/>
      <c r="H121" s="98"/>
      <c r="I121" s="98"/>
      <c r="J121" s="98"/>
      <c r="K121" s="98"/>
      <c r="L121" s="99"/>
      <c r="M121" s="98"/>
      <c r="N121" s="98"/>
      <c r="O121" s="98"/>
      <c r="P121" s="98"/>
      <c r="Q121" s="98"/>
      <c r="R121" s="98"/>
      <c r="S121" s="98"/>
      <c r="T121" s="98"/>
      <c r="U121" s="98"/>
      <c r="V121" s="99"/>
    </row>
    <row r="122" spans="2:22" x14ac:dyDescent="0.2">
      <c r="B122" s="97"/>
      <c r="C122" s="98"/>
      <c r="D122" s="98"/>
      <c r="E122" s="98"/>
      <c r="F122" s="98"/>
      <c r="G122" s="98"/>
      <c r="H122" s="98"/>
      <c r="I122" s="98"/>
      <c r="J122" s="98"/>
      <c r="K122" s="98"/>
      <c r="L122" s="99"/>
      <c r="M122" s="98"/>
      <c r="N122" s="98"/>
      <c r="O122" s="98"/>
      <c r="P122" s="98"/>
      <c r="Q122" s="98"/>
      <c r="R122" s="98"/>
      <c r="S122" s="98"/>
      <c r="T122" s="98"/>
      <c r="U122" s="98"/>
      <c r="V122" s="99"/>
    </row>
    <row r="123" spans="2:22" x14ac:dyDescent="0.2">
      <c r="B123" s="97"/>
      <c r="C123" s="98"/>
      <c r="D123" s="98"/>
      <c r="E123" s="98"/>
      <c r="F123" s="98"/>
      <c r="G123" s="98"/>
      <c r="H123" s="98"/>
      <c r="I123" s="98"/>
      <c r="J123" s="98"/>
      <c r="K123" s="98"/>
      <c r="L123" s="99"/>
      <c r="M123" s="98"/>
      <c r="N123" s="98"/>
      <c r="O123" s="98"/>
      <c r="P123" s="98"/>
      <c r="Q123" s="98"/>
      <c r="R123" s="98"/>
      <c r="S123" s="98"/>
      <c r="T123" s="98"/>
      <c r="U123" s="98"/>
      <c r="V123" s="99"/>
    </row>
    <row r="124" spans="2:22" x14ac:dyDescent="0.2">
      <c r="B124" s="97"/>
      <c r="C124" s="98"/>
      <c r="D124" s="98"/>
      <c r="E124" s="98"/>
      <c r="F124" s="98"/>
      <c r="G124" s="98"/>
      <c r="H124" s="98"/>
      <c r="I124" s="98"/>
      <c r="J124" s="98"/>
      <c r="K124" s="98"/>
      <c r="L124" s="99"/>
      <c r="M124" s="98"/>
      <c r="N124" s="98"/>
      <c r="O124" s="98"/>
      <c r="P124" s="98"/>
      <c r="Q124" s="98"/>
      <c r="R124" s="98"/>
      <c r="S124" s="98"/>
      <c r="T124" s="98"/>
      <c r="U124" s="98"/>
      <c r="V124" s="99"/>
    </row>
    <row r="125" spans="2:22" x14ac:dyDescent="0.2">
      <c r="B125" s="97"/>
      <c r="C125" s="98"/>
      <c r="D125" s="98"/>
      <c r="E125" s="98"/>
      <c r="F125" s="98"/>
      <c r="G125" s="98"/>
      <c r="H125" s="98"/>
      <c r="I125" s="98"/>
      <c r="J125" s="98"/>
      <c r="K125" s="98"/>
      <c r="L125" s="99"/>
      <c r="M125" s="98"/>
      <c r="N125" s="98"/>
      <c r="O125" s="98"/>
      <c r="P125" s="98"/>
      <c r="Q125" s="98"/>
      <c r="R125" s="98"/>
      <c r="S125" s="98"/>
      <c r="T125" s="98"/>
      <c r="U125" s="98"/>
      <c r="V125" s="99"/>
    </row>
    <row r="126" spans="2:22" x14ac:dyDescent="0.2">
      <c r="B126" s="97"/>
      <c r="C126" s="98"/>
      <c r="D126" s="98"/>
      <c r="E126" s="98"/>
      <c r="F126" s="98"/>
      <c r="G126" s="98"/>
      <c r="H126" s="98"/>
      <c r="I126" s="98"/>
      <c r="J126" s="98"/>
      <c r="K126" s="98"/>
      <c r="L126" s="99"/>
      <c r="M126" s="98"/>
      <c r="N126" s="98"/>
      <c r="O126" s="98"/>
      <c r="P126" s="98"/>
      <c r="Q126" s="98"/>
      <c r="R126" s="98"/>
      <c r="S126" s="98"/>
      <c r="T126" s="98"/>
      <c r="U126" s="98"/>
      <c r="V126" s="99"/>
    </row>
    <row r="127" spans="2:22" x14ac:dyDescent="0.2">
      <c r="B127" s="97"/>
      <c r="C127" s="98"/>
      <c r="D127" s="98"/>
      <c r="E127" s="98"/>
      <c r="F127" s="98"/>
      <c r="G127" s="98"/>
      <c r="H127" s="98"/>
      <c r="I127" s="98"/>
      <c r="J127" s="98"/>
      <c r="K127" s="98"/>
      <c r="L127" s="99"/>
      <c r="M127" s="98"/>
      <c r="N127" s="98"/>
      <c r="O127" s="98"/>
      <c r="P127" s="98"/>
      <c r="Q127" s="98"/>
      <c r="R127" s="98"/>
      <c r="S127" s="98"/>
      <c r="T127" s="98"/>
      <c r="U127" s="98"/>
      <c r="V127" s="99"/>
    </row>
    <row r="128" spans="2:22" x14ac:dyDescent="0.2">
      <c r="B128" s="97"/>
      <c r="C128" s="98"/>
      <c r="D128" s="98"/>
      <c r="E128" s="98"/>
      <c r="F128" s="98"/>
      <c r="G128" s="98"/>
      <c r="H128" s="98"/>
      <c r="I128" s="98"/>
      <c r="J128" s="98"/>
      <c r="K128" s="98"/>
      <c r="L128" s="99"/>
      <c r="M128" s="98"/>
      <c r="N128" s="98"/>
      <c r="O128" s="98"/>
      <c r="P128" s="98"/>
      <c r="Q128" s="98"/>
      <c r="R128" s="98"/>
      <c r="S128" s="98"/>
      <c r="T128" s="98"/>
      <c r="U128" s="98"/>
      <c r="V128" s="99"/>
    </row>
    <row r="129" spans="2:25" ht="12.75" customHeight="1" x14ac:dyDescent="0.2">
      <c r="B129" s="269" t="s">
        <v>410</v>
      </c>
      <c r="C129" s="270"/>
      <c r="D129" s="270"/>
      <c r="E129" s="270"/>
      <c r="F129" s="270"/>
      <c r="G129" s="270"/>
      <c r="H129" s="270"/>
      <c r="I129" s="270"/>
      <c r="J129" s="270"/>
      <c r="K129" s="270"/>
      <c r="L129" s="271"/>
      <c r="M129" s="263" t="s">
        <v>410</v>
      </c>
      <c r="N129" s="264"/>
      <c r="O129" s="264"/>
      <c r="P129" s="264"/>
      <c r="Q129" s="264"/>
      <c r="R129" s="264"/>
      <c r="S129" s="264"/>
      <c r="T129" s="264"/>
      <c r="U129" s="264"/>
      <c r="V129" s="265"/>
    </row>
    <row r="130" spans="2:25" ht="13.5" thickBot="1" x14ac:dyDescent="0.25">
      <c r="B130" s="100"/>
      <c r="C130" s="101"/>
      <c r="D130" s="101"/>
      <c r="E130" s="101"/>
      <c r="F130" s="101"/>
      <c r="G130" s="101"/>
      <c r="H130" s="101"/>
      <c r="I130" s="101"/>
      <c r="J130" s="101"/>
      <c r="K130" s="101"/>
      <c r="L130" s="102"/>
      <c r="M130" s="266"/>
      <c r="N130" s="267"/>
      <c r="O130" s="267"/>
      <c r="P130" s="267"/>
      <c r="Q130" s="267"/>
      <c r="R130" s="267"/>
      <c r="S130" s="267"/>
      <c r="T130" s="267"/>
      <c r="U130" s="267"/>
      <c r="V130" s="268"/>
    </row>
    <row r="131" spans="2:25" ht="13.5" thickBot="1" x14ac:dyDescent="0.25">
      <c r="B131" s="103" t="s">
        <v>290</v>
      </c>
      <c r="C131" s="104"/>
      <c r="D131" s="104"/>
      <c r="E131" s="104"/>
      <c r="F131" s="104"/>
      <c r="G131" s="104"/>
      <c r="H131" s="104"/>
      <c r="I131" s="104"/>
      <c r="J131" s="104"/>
      <c r="K131" s="104"/>
      <c r="L131" s="104"/>
      <c r="M131" s="104"/>
      <c r="N131" s="104"/>
      <c r="O131" s="104"/>
      <c r="P131" s="104"/>
      <c r="Q131" s="104"/>
      <c r="R131" s="104"/>
      <c r="S131" s="104"/>
      <c r="T131" s="104"/>
      <c r="U131" s="104"/>
      <c r="V131" s="105"/>
    </row>
    <row r="132" spans="2:25" x14ac:dyDescent="0.2">
      <c r="B132" s="94"/>
      <c r="C132" s="95"/>
      <c r="D132" s="95"/>
      <c r="E132" s="95"/>
      <c r="F132" s="95"/>
      <c r="G132" s="95"/>
      <c r="H132" s="95"/>
      <c r="I132" s="95"/>
      <c r="J132" s="95"/>
      <c r="K132" s="95"/>
      <c r="L132" s="95"/>
      <c r="M132" s="95"/>
      <c r="N132" s="95"/>
      <c r="O132" s="95"/>
      <c r="P132" s="95"/>
      <c r="Q132" s="95"/>
      <c r="R132" s="95"/>
      <c r="S132" s="95"/>
      <c r="T132" s="95"/>
      <c r="U132" s="95"/>
      <c r="V132" s="96"/>
    </row>
    <row r="133" spans="2:25" x14ac:dyDescent="0.2">
      <c r="B133" s="132" t="s">
        <v>291</v>
      </c>
      <c r="C133" s="98"/>
      <c r="D133" s="98"/>
      <c r="E133" s="98"/>
      <c r="F133" s="98"/>
      <c r="G133" s="98"/>
      <c r="H133" s="98"/>
      <c r="I133" s="98"/>
      <c r="J133" s="98"/>
      <c r="K133" s="98"/>
      <c r="L133" s="98"/>
      <c r="M133" s="98"/>
      <c r="N133" s="98"/>
      <c r="O133" s="98"/>
      <c r="P133" s="98"/>
      <c r="Q133" s="98"/>
      <c r="R133" s="98"/>
      <c r="S133" s="98"/>
      <c r="T133" s="98"/>
      <c r="U133" s="98"/>
      <c r="V133" s="99"/>
      <c r="Y133" s="83"/>
    </row>
    <row r="134" spans="2:25" x14ac:dyDescent="0.2">
      <c r="B134" s="133"/>
      <c r="C134" s="98"/>
      <c r="D134" s="98"/>
      <c r="E134" s="98"/>
      <c r="F134" s="98"/>
      <c r="G134" s="98"/>
      <c r="H134" s="98"/>
      <c r="I134" s="98"/>
      <c r="J134" s="98"/>
      <c r="K134" s="98"/>
      <c r="L134" s="98"/>
      <c r="M134" s="98"/>
      <c r="N134" s="98"/>
      <c r="O134" s="98"/>
      <c r="P134" s="98"/>
      <c r="Q134" s="98"/>
      <c r="R134" s="98"/>
      <c r="S134" s="98"/>
      <c r="T134" s="98"/>
      <c r="U134" s="98"/>
      <c r="V134" s="99"/>
    </row>
    <row r="135" spans="2:25" ht="12.75" customHeight="1" x14ac:dyDescent="0.2">
      <c r="B135" s="251" t="s">
        <v>412</v>
      </c>
      <c r="C135" s="252"/>
      <c r="D135" s="252"/>
      <c r="E135" s="252"/>
      <c r="F135" s="252"/>
      <c r="G135" s="252"/>
      <c r="H135" s="252"/>
      <c r="I135" s="252"/>
      <c r="J135" s="252"/>
      <c r="K135" s="252"/>
      <c r="L135" s="252"/>
      <c r="M135" s="252"/>
      <c r="N135" s="252"/>
      <c r="O135" s="252"/>
      <c r="P135" s="252"/>
      <c r="Q135" s="252"/>
      <c r="R135" s="252"/>
      <c r="S135" s="252"/>
      <c r="T135" s="252"/>
      <c r="U135" s="252"/>
      <c r="V135" s="253"/>
    </row>
    <row r="136" spans="2:25" x14ac:dyDescent="0.2">
      <c r="B136" s="251"/>
      <c r="C136" s="252"/>
      <c r="D136" s="252"/>
      <c r="E136" s="252"/>
      <c r="F136" s="252"/>
      <c r="G136" s="252"/>
      <c r="H136" s="252"/>
      <c r="I136" s="252"/>
      <c r="J136" s="252"/>
      <c r="K136" s="252"/>
      <c r="L136" s="252"/>
      <c r="M136" s="252"/>
      <c r="N136" s="252"/>
      <c r="O136" s="252"/>
      <c r="P136" s="252"/>
      <c r="Q136" s="252"/>
      <c r="R136" s="252"/>
      <c r="S136" s="252"/>
      <c r="T136" s="252"/>
      <c r="U136" s="252"/>
      <c r="V136" s="253"/>
    </row>
    <row r="137" spans="2:25" x14ac:dyDescent="0.2">
      <c r="B137" s="251"/>
      <c r="C137" s="252"/>
      <c r="D137" s="252"/>
      <c r="E137" s="252"/>
      <c r="F137" s="252"/>
      <c r="G137" s="252"/>
      <c r="H137" s="252"/>
      <c r="I137" s="252"/>
      <c r="J137" s="252"/>
      <c r="K137" s="252"/>
      <c r="L137" s="252"/>
      <c r="M137" s="252"/>
      <c r="N137" s="252"/>
      <c r="O137" s="252"/>
      <c r="P137" s="252"/>
      <c r="Q137" s="252"/>
      <c r="R137" s="252"/>
      <c r="S137" s="252"/>
      <c r="T137" s="252"/>
      <c r="U137" s="252"/>
      <c r="V137" s="253"/>
    </row>
    <row r="138" spans="2:25" x14ac:dyDescent="0.2">
      <c r="B138" s="149"/>
      <c r="C138" s="150"/>
      <c r="D138" s="150"/>
      <c r="E138" s="150"/>
      <c r="F138" s="150"/>
      <c r="G138" s="150"/>
      <c r="H138" s="150"/>
      <c r="I138" s="150"/>
      <c r="J138" s="150"/>
      <c r="K138" s="150"/>
      <c r="L138" s="150"/>
      <c r="M138" s="98"/>
      <c r="N138" s="98"/>
      <c r="O138" s="98"/>
      <c r="P138" s="98"/>
      <c r="Q138" s="98"/>
      <c r="R138" s="98"/>
      <c r="S138" s="98"/>
      <c r="T138" s="98"/>
      <c r="U138" s="98"/>
      <c r="V138" s="99"/>
    </row>
    <row r="139" spans="2:25" x14ac:dyDescent="0.2">
      <c r="B139" s="149"/>
      <c r="C139" s="150"/>
      <c r="D139" s="150"/>
      <c r="E139" s="150"/>
      <c r="F139" s="150"/>
      <c r="G139" s="150"/>
      <c r="H139" s="150"/>
      <c r="I139" s="150"/>
      <c r="J139" s="150"/>
      <c r="K139" s="150"/>
      <c r="L139" s="150"/>
      <c r="M139" s="98"/>
      <c r="N139" s="98"/>
      <c r="O139" s="98"/>
      <c r="P139" s="98"/>
      <c r="Q139" s="98"/>
      <c r="R139" s="98"/>
      <c r="S139" s="98"/>
      <c r="T139" s="98"/>
      <c r="U139" s="98"/>
      <c r="V139" s="99"/>
    </row>
    <row r="140" spans="2:25" x14ac:dyDescent="0.2">
      <c r="B140" s="149"/>
      <c r="C140" s="150"/>
      <c r="D140" s="150"/>
      <c r="E140" s="150"/>
      <c r="F140" s="150"/>
      <c r="G140" s="150"/>
      <c r="H140" s="150"/>
      <c r="I140" s="150"/>
      <c r="J140" s="150"/>
      <c r="K140" s="150"/>
      <c r="L140" s="150"/>
      <c r="M140" s="98"/>
      <c r="N140" s="98"/>
      <c r="O140" s="98"/>
      <c r="P140" s="98"/>
      <c r="Q140" s="98"/>
      <c r="R140" s="98"/>
      <c r="S140" s="98"/>
      <c r="T140" s="98"/>
      <c r="U140" s="98"/>
      <c r="V140" s="99"/>
    </row>
    <row r="141" spans="2:25" x14ac:dyDescent="0.2">
      <c r="B141" s="149"/>
      <c r="C141" s="150"/>
      <c r="D141" s="150"/>
      <c r="E141" s="150"/>
      <c r="F141" s="150"/>
      <c r="G141" s="150"/>
      <c r="H141" s="150"/>
      <c r="I141" s="150"/>
      <c r="J141" s="150"/>
      <c r="K141" s="150"/>
      <c r="L141" s="150"/>
      <c r="M141" s="98"/>
      <c r="N141" s="98"/>
      <c r="O141" s="98"/>
      <c r="P141" s="98"/>
      <c r="Q141" s="98"/>
      <c r="R141" s="98"/>
      <c r="S141" s="98"/>
      <c r="T141" s="98"/>
      <c r="U141" s="98"/>
      <c r="V141" s="99"/>
    </row>
    <row r="142" spans="2:25" x14ac:dyDescent="0.2">
      <c r="B142" s="149"/>
      <c r="C142" s="194" t="s">
        <v>275</v>
      </c>
      <c r="D142" s="150"/>
      <c r="E142" s="150"/>
      <c r="F142" s="150"/>
      <c r="G142" s="150"/>
      <c r="H142" s="150"/>
      <c r="I142" s="194" t="s">
        <v>276</v>
      </c>
      <c r="J142" s="150"/>
      <c r="K142" s="150"/>
      <c r="L142" s="150"/>
      <c r="M142" s="98"/>
      <c r="N142" s="98"/>
      <c r="O142" s="98"/>
      <c r="P142" s="98"/>
      <c r="Q142" s="98"/>
      <c r="R142" s="98"/>
      <c r="S142" s="98"/>
      <c r="T142" s="98"/>
      <c r="U142" s="98"/>
      <c r="V142" s="99"/>
    </row>
    <row r="143" spans="2:25" x14ac:dyDescent="0.2">
      <c r="B143" s="134"/>
      <c r="C143" s="110"/>
      <c r="D143" s="110"/>
      <c r="E143" s="110"/>
      <c r="F143" s="110"/>
      <c r="G143" s="110"/>
      <c r="H143" s="110"/>
      <c r="I143" s="110"/>
      <c r="J143" s="110"/>
      <c r="K143" s="110"/>
      <c r="L143" s="110"/>
      <c r="M143" s="98"/>
      <c r="N143" s="98"/>
      <c r="O143" s="98"/>
      <c r="P143" s="98"/>
      <c r="Q143" s="98"/>
      <c r="R143" s="98"/>
      <c r="S143" s="98"/>
      <c r="T143" s="98"/>
      <c r="U143" s="98"/>
      <c r="V143" s="99"/>
    </row>
    <row r="144" spans="2:25" x14ac:dyDescent="0.2">
      <c r="B144" s="134"/>
      <c r="C144" s="113" t="s">
        <v>294</v>
      </c>
      <c r="D144" s="113" t="s">
        <v>295</v>
      </c>
      <c r="E144" s="113" t="s">
        <v>296</v>
      </c>
      <c r="F144" s="113" t="s">
        <v>304</v>
      </c>
      <c r="G144" s="98"/>
      <c r="H144" s="98"/>
      <c r="I144" s="113" t="s">
        <v>294</v>
      </c>
      <c r="J144" s="113" t="s">
        <v>295</v>
      </c>
      <c r="K144" s="113" t="s">
        <v>296</v>
      </c>
      <c r="L144" s="113" t="s">
        <v>304</v>
      </c>
      <c r="M144" s="98"/>
      <c r="N144" s="98"/>
      <c r="O144" s="98"/>
      <c r="P144" s="98"/>
      <c r="Q144" s="98"/>
      <c r="R144" s="98"/>
      <c r="S144" s="98"/>
      <c r="T144" s="98"/>
      <c r="U144" s="98"/>
      <c r="V144" s="99"/>
    </row>
    <row r="145" spans="2:22" x14ac:dyDescent="0.2">
      <c r="B145" s="134"/>
      <c r="C145" s="147" t="s">
        <v>297</v>
      </c>
      <c r="D145" s="111" t="s">
        <v>298</v>
      </c>
      <c r="E145" s="112">
        <v>135733</v>
      </c>
      <c r="F145" s="112"/>
      <c r="G145" s="98"/>
      <c r="H145" s="98"/>
      <c r="I145" s="147" t="s">
        <v>297</v>
      </c>
      <c r="J145" s="111" t="s">
        <v>298</v>
      </c>
      <c r="K145" s="112">
        <v>134488</v>
      </c>
      <c r="L145" s="112"/>
      <c r="M145" s="98"/>
      <c r="N145" s="98"/>
      <c r="O145" s="98"/>
      <c r="P145" s="98"/>
      <c r="Q145" s="98"/>
      <c r="R145" s="98"/>
      <c r="S145" s="98"/>
      <c r="T145" s="98"/>
      <c r="U145" s="98"/>
      <c r="V145" s="99"/>
    </row>
    <row r="146" spans="2:22" x14ac:dyDescent="0.2">
      <c r="B146" s="134"/>
      <c r="C146" s="147" t="s">
        <v>300</v>
      </c>
      <c r="D146" s="111" t="s">
        <v>298</v>
      </c>
      <c r="E146" s="112">
        <v>0</v>
      </c>
      <c r="F146" s="112">
        <f>ABS(E146-E145)</f>
        <v>135733</v>
      </c>
      <c r="G146" s="98"/>
      <c r="H146" s="98"/>
      <c r="I146" s="147" t="s">
        <v>300</v>
      </c>
      <c r="J146" s="111" t="s">
        <v>298</v>
      </c>
      <c r="K146" s="112">
        <v>0</v>
      </c>
      <c r="L146" s="112">
        <f>ABS(K146-K145)</f>
        <v>134488</v>
      </c>
      <c r="M146" s="98"/>
      <c r="N146" s="98"/>
      <c r="O146" s="98"/>
      <c r="P146" s="98"/>
      <c r="Q146" s="98"/>
      <c r="R146" s="98"/>
      <c r="S146" s="98"/>
      <c r="T146" s="98"/>
      <c r="U146" s="98"/>
      <c r="V146" s="99"/>
    </row>
    <row r="147" spans="2:22" x14ac:dyDescent="0.2">
      <c r="B147" s="97"/>
      <c r="C147" s="98"/>
      <c r="D147" s="98"/>
      <c r="E147" s="98"/>
      <c r="F147" s="98"/>
      <c r="G147" s="98"/>
      <c r="H147" s="98"/>
      <c r="I147" s="98"/>
      <c r="J147" s="98"/>
      <c r="K147" s="98"/>
      <c r="L147" s="98"/>
      <c r="M147" s="98"/>
      <c r="N147" s="98"/>
      <c r="O147" s="98"/>
      <c r="P147" s="98"/>
      <c r="Q147" s="98"/>
      <c r="R147" s="98"/>
      <c r="S147" s="98"/>
      <c r="T147" s="98"/>
      <c r="U147" s="98"/>
      <c r="V147" s="99"/>
    </row>
    <row r="148" spans="2:22" ht="13.5" thickBot="1" x14ac:dyDescent="0.25">
      <c r="B148" s="100"/>
      <c r="C148" s="101"/>
      <c r="D148" s="101"/>
      <c r="E148" s="101"/>
      <c r="F148" s="101"/>
      <c r="G148" s="101"/>
      <c r="H148" s="101"/>
      <c r="I148" s="101"/>
      <c r="J148" s="101"/>
      <c r="K148" s="101"/>
      <c r="L148" s="101"/>
      <c r="M148" s="101"/>
      <c r="N148" s="101"/>
      <c r="O148" s="101"/>
      <c r="P148" s="101"/>
      <c r="Q148" s="101"/>
      <c r="R148" s="101"/>
      <c r="S148" s="101"/>
      <c r="T148" s="101"/>
      <c r="U148" s="101"/>
      <c r="V148" s="102"/>
    </row>
  </sheetData>
  <mergeCells count="3">
    <mergeCell ref="M129:V130"/>
    <mergeCell ref="B135:V137"/>
    <mergeCell ref="B129:L129"/>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48"/>
  <sheetViews>
    <sheetView workbookViewId="0"/>
  </sheetViews>
  <sheetFormatPr defaultRowHeight="12.75" x14ac:dyDescent="0.2"/>
  <cols>
    <col min="6" max="6" width="9.5703125" bestFit="1" customWidth="1"/>
  </cols>
  <sheetData>
    <row r="2" spans="2:22" ht="26.25" x14ac:dyDescent="0.4">
      <c r="B2" s="139" t="s">
        <v>413</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411</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6"/>
      <c r="M55" s="95"/>
      <c r="N55" s="95"/>
      <c r="O55" s="95"/>
      <c r="P55" s="95"/>
      <c r="Q55" s="95"/>
      <c r="R55" s="95"/>
      <c r="S55" s="95"/>
      <c r="T55" s="95"/>
      <c r="U55" s="95"/>
      <c r="V55" s="96"/>
    </row>
    <row r="56" spans="2:22" x14ac:dyDescent="0.2">
      <c r="B56" s="132" t="s">
        <v>281</v>
      </c>
      <c r="C56" s="98"/>
      <c r="D56" s="98"/>
      <c r="E56" s="98"/>
      <c r="F56" s="98"/>
      <c r="G56" s="98"/>
      <c r="H56" s="98"/>
      <c r="I56" s="98"/>
      <c r="J56" s="98"/>
      <c r="K56" s="98"/>
      <c r="L56" s="99"/>
      <c r="M56" s="127" t="s">
        <v>282</v>
      </c>
      <c r="N56" s="98"/>
      <c r="O56" s="98"/>
      <c r="P56" s="98"/>
      <c r="Q56" s="98"/>
      <c r="R56" s="98"/>
      <c r="S56" s="98"/>
      <c r="T56" s="98"/>
      <c r="U56" s="98"/>
      <c r="V56" s="99"/>
    </row>
    <row r="57" spans="2:22" x14ac:dyDescent="0.2">
      <c r="B57" s="97"/>
      <c r="C57" s="98"/>
      <c r="D57" s="98"/>
      <c r="E57" s="98"/>
      <c r="F57" s="98"/>
      <c r="G57" s="98"/>
      <c r="H57" s="98"/>
      <c r="I57" s="98"/>
      <c r="J57" s="98"/>
      <c r="K57" s="98"/>
      <c r="L57" s="99"/>
      <c r="M57" s="98"/>
      <c r="N57" s="98"/>
      <c r="O57" s="98"/>
      <c r="P57" s="98"/>
      <c r="Q57" s="98"/>
      <c r="R57" s="98"/>
      <c r="S57" s="98"/>
      <c r="T57" s="98"/>
      <c r="U57" s="98"/>
      <c r="V57" s="99"/>
    </row>
    <row r="58" spans="2:22" x14ac:dyDescent="0.2">
      <c r="B58" s="97"/>
      <c r="C58" s="98"/>
      <c r="D58" s="98"/>
      <c r="E58" s="98"/>
      <c r="F58" s="98"/>
      <c r="G58" s="98"/>
      <c r="H58" s="98"/>
      <c r="I58" s="98"/>
      <c r="J58" s="98"/>
      <c r="K58" s="98"/>
      <c r="L58" s="99"/>
      <c r="M58" s="98"/>
      <c r="N58" s="98"/>
      <c r="O58" s="98"/>
      <c r="P58" s="98"/>
      <c r="Q58" s="98"/>
      <c r="R58" s="98"/>
      <c r="S58" s="98"/>
      <c r="T58" s="98"/>
      <c r="U58" s="98"/>
      <c r="V58" s="99"/>
    </row>
    <row r="59" spans="2:22" x14ac:dyDescent="0.2">
      <c r="B59" s="97"/>
      <c r="C59" s="98"/>
      <c r="D59" s="98"/>
      <c r="E59" s="98"/>
      <c r="F59" s="98"/>
      <c r="G59" s="98"/>
      <c r="H59" s="98"/>
      <c r="I59" s="98"/>
      <c r="J59" s="98"/>
      <c r="K59" s="98"/>
      <c r="L59" s="99"/>
      <c r="M59" s="98"/>
      <c r="N59" s="98"/>
      <c r="O59" s="98"/>
      <c r="P59" s="98"/>
      <c r="Q59" s="98"/>
      <c r="R59" s="98"/>
      <c r="S59" s="98"/>
      <c r="T59" s="98"/>
      <c r="U59" s="98"/>
      <c r="V59" s="99"/>
    </row>
    <row r="60" spans="2:22" x14ac:dyDescent="0.2">
      <c r="B60" s="97"/>
      <c r="C60" s="98"/>
      <c r="D60" s="98"/>
      <c r="E60" s="98"/>
      <c r="F60" s="98"/>
      <c r="G60" s="98"/>
      <c r="H60" s="98"/>
      <c r="I60" s="98"/>
      <c r="J60" s="98"/>
      <c r="K60" s="98"/>
      <c r="L60" s="99"/>
      <c r="M60" s="98"/>
      <c r="N60" s="98"/>
      <c r="O60" s="98"/>
      <c r="P60" s="98"/>
      <c r="Q60" s="98"/>
      <c r="R60" s="98"/>
      <c r="S60" s="98"/>
      <c r="T60" s="98"/>
      <c r="U60" s="98"/>
      <c r="V60" s="99"/>
    </row>
    <row r="61" spans="2:22" x14ac:dyDescent="0.2">
      <c r="B61" s="97"/>
      <c r="C61" s="98"/>
      <c r="D61" s="98"/>
      <c r="E61" s="98"/>
      <c r="F61" s="98"/>
      <c r="G61" s="98"/>
      <c r="H61" s="98"/>
      <c r="I61" s="98"/>
      <c r="J61" s="98"/>
      <c r="K61" s="98"/>
      <c r="L61" s="99"/>
      <c r="M61" s="98"/>
      <c r="N61" s="98"/>
      <c r="O61" s="98"/>
      <c r="P61" s="98"/>
      <c r="Q61" s="98"/>
      <c r="R61" s="98"/>
      <c r="S61" s="98"/>
      <c r="T61" s="98"/>
      <c r="U61" s="98"/>
      <c r="V61" s="99"/>
    </row>
    <row r="62" spans="2:22" x14ac:dyDescent="0.2">
      <c r="B62" s="97"/>
      <c r="C62" s="98"/>
      <c r="D62" s="98"/>
      <c r="E62" s="98"/>
      <c r="F62" s="98"/>
      <c r="G62" s="98"/>
      <c r="H62" s="98"/>
      <c r="I62" s="98"/>
      <c r="J62" s="98"/>
      <c r="K62" s="98"/>
      <c r="L62" s="99"/>
      <c r="M62" s="98"/>
      <c r="N62" s="98"/>
      <c r="O62" s="98"/>
      <c r="P62" s="98"/>
      <c r="Q62" s="98"/>
      <c r="R62" s="98"/>
      <c r="S62" s="98"/>
      <c r="T62" s="98"/>
      <c r="U62" s="98"/>
      <c r="V62" s="99"/>
    </row>
    <row r="63" spans="2:22" x14ac:dyDescent="0.2">
      <c r="B63" s="97"/>
      <c r="C63" s="98"/>
      <c r="D63" s="98"/>
      <c r="E63" s="98"/>
      <c r="F63" s="98"/>
      <c r="G63" s="98"/>
      <c r="H63" s="98"/>
      <c r="I63" s="98"/>
      <c r="J63" s="98"/>
      <c r="K63" s="98"/>
      <c r="L63" s="99"/>
      <c r="M63" s="98"/>
      <c r="N63" s="98"/>
      <c r="O63" s="98"/>
      <c r="P63" s="98"/>
      <c r="Q63" s="98"/>
      <c r="R63" s="98"/>
      <c r="S63" s="98"/>
      <c r="T63" s="98"/>
      <c r="U63" s="98"/>
      <c r="V63" s="99"/>
    </row>
    <row r="64" spans="2:22" x14ac:dyDescent="0.2">
      <c r="B64" s="97"/>
      <c r="C64" s="98"/>
      <c r="D64" s="98"/>
      <c r="E64" s="98"/>
      <c r="F64" s="98"/>
      <c r="G64" s="98"/>
      <c r="H64" s="98"/>
      <c r="I64" s="98"/>
      <c r="J64" s="98"/>
      <c r="K64" s="98"/>
      <c r="L64" s="99"/>
      <c r="M64" s="98"/>
      <c r="N64" s="98"/>
      <c r="O64" s="98"/>
      <c r="P64" s="98"/>
      <c r="Q64" s="98"/>
      <c r="R64" s="98"/>
      <c r="S64" s="98"/>
      <c r="T64" s="98"/>
      <c r="U64" s="98"/>
      <c r="V64" s="99"/>
    </row>
    <row r="65" spans="2:22" x14ac:dyDescent="0.2">
      <c r="B65" s="97"/>
      <c r="C65" s="98"/>
      <c r="D65" s="98"/>
      <c r="E65" s="98"/>
      <c r="F65" s="98"/>
      <c r="G65" s="98"/>
      <c r="H65" s="98"/>
      <c r="I65" s="98"/>
      <c r="J65" s="98"/>
      <c r="K65" s="98"/>
      <c r="L65" s="99"/>
      <c r="M65" s="98"/>
      <c r="N65" s="98"/>
      <c r="O65" s="98"/>
      <c r="P65" s="98"/>
      <c r="Q65" s="98"/>
      <c r="R65" s="98"/>
      <c r="S65" s="98"/>
      <c r="T65" s="98"/>
      <c r="U65" s="98"/>
      <c r="V65" s="99"/>
    </row>
    <row r="66" spans="2:22" x14ac:dyDescent="0.2">
      <c r="B66" s="97"/>
      <c r="C66" s="98"/>
      <c r="D66" s="98"/>
      <c r="E66" s="98"/>
      <c r="F66" s="98"/>
      <c r="G66" s="98"/>
      <c r="H66" s="98"/>
      <c r="I66" s="98"/>
      <c r="J66" s="98"/>
      <c r="K66" s="98"/>
      <c r="L66" s="99"/>
      <c r="M66" s="98"/>
      <c r="N66" s="98"/>
      <c r="O66" s="98"/>
      <c r="P66" s="98"/>
      <c r="Q66" s="98"/>
      <c r="R66" s="98"/>
      <c r="S66" s="98"/>
      <c r="T66" s="98"/>
      <c r="U66" s="98"/>
      <c r="V66" s="99"/>
    </row>
    <row r="67" spans="2:22" x14ac:dyDescent="0.2">
      <c r="B67" s="97"/>
      <c r="C67" s="98"/>
      <c r="D67" s="98"/>
      <c r="E67" s="98"/>
      <c r="F67" s="98"/>
      <c r="G67" s="98"/>
      <c r="H67" s="98"/>
      <c r="I67" s="98"/>
      <c r="J67" s="98"/>
      <c r="K67" s="98"/>
      <c r="L67" s="99"/>
      <c r="M67" s="98"/>
      <c r="N67" s="98"/>
      <c r="O67" s="98"/>
      <c r="P67" s="98"/>
      <c r="Q67" s="98"/>
      <c r="R67" s="98"/>
      <c r="S67" s="98"/>
      <c r="T67" s="98"/>
      <c r="U67" s="98"/>
      <c r="V67" s="99"/>
    </row>
    <row r="68" spans="2:22" x14ac:dyDescent="0.2">
      <c r="B68" s="97"/>
      <c r="C68" s="98"/>
      <c r="D68" s="98"/>
      <c r="E68" s="98"/>
      <c r="F68" s="98"/>
      <c r="G68" s="98"/>
      <c r="H68" s="98"/>
      <c r="I68" s="98"/>
      <c r="J68" s="98"/>
      <c r="K68" s="98"/>
      <c r="L68" s="99"/>
      <c r="M68" s="98"/>
      <c r="N68" s="98"/>
      <c r="O68" s="98"/>
      <c r="P68" s="98"/>
      <c r="Q68" s="98"/>
      <c r="R68" s="98"/>
      <c r="S68" s="98"/>
      <c r="T68" s="98"/>
      <c r="U68" s="98"/>
      <c r="V68" s="99"/>
    </row>
    <row r="69" spans="2:22" x14ac:dyDescent="0.2">
      <c r="B69" s="97"/>
      <c r="C69" s="98"/>
      <c r="D69" s="98"/>
      <c r="E69" s="98"/>
      <c r="F69" s="98"/>
      <c r="G69" s="98"/>
      <c r="H69" s="98"/>
      <c r="I69" s="98"/>
      <c r="J69" s="98"/>
      <c r="K69" s="98"/>
      <c r="L69" s="99"/>
      <c r="M69" s="98"/>
      <c r="N69" s="98"/>
      <c r="O69" s="98"/>
      <c r="P69" s="98"/>
      <c r="Q69" s="98"/>
      <c r="R69" s="98"/>
      <c r="S69" s="98"/>
      <c r="T69" s="98"/>
      <c r="U69" s="98"/>
      <c r="V69" s="99"/>
    </row>
    <row r="70" spans="2:22" x14ac:dyDescent="0.2">
      <c r="B70" s="97"/>
      <c r="C70" s="98"/>
      <c r="D70" s="98"/>
      <c r="E70" s="98"/>
      <c r="F70" s="98"/>
      <c r="G70" s="98"/>
      <c r="H70" s="98"/>
      <c r="I70" s="98"/>
      <c r="J70" s="98"/>
      <c r="K70" s="98"/>
      <c r="L70" s="99"/>
      <c r="M70" s="98"/>
      <c r="N70" s="98"/>
      <c r="O70" s="98"/>
      <c r="P70" s="98"/>
      <c r="Q70" s="98"/>
      <c r="R70" s="98"/>
      <c r="S70" s="98"/>
      <c r="T70" s="98"/>
      <c r="U70" s="98"/>
      <c r="V70" s="99"/>
    </row>
    <row r="71" spans="2:22" x14ac:dyDescent="0.2">
      <c r="B71" s="97"/>
      <c r="C71" s="98"/>
      <c r="D71" s="98"/>
      <c r="E71" s="98"/>
      <c r="F71" s="98"/>
      <c r="G71" s="98"/>
      <c r="H71" s="98"/>
      <c r="I71" s="98"/>
      <c r="J71" s="98"/>
      <c r="K71" s="98"/>
      <c r="L71" s="99"/>
      <c r="M71" s="98"/>
      <c r="N71" s="98"/>
      <c r="O71" s="98"/>
      <c r="P71" s="98"/>
      <c r="Q71" s="98"/>
      <c r="R71" s="98"/>
      <c r="S71" s="98"/>
      <c r="T71" s="98"/>
      <c r="U71" s="98"/>
      <c r="V71" s="99"/>
    </row>
    <row r="72" spans="2:22" x14ac:dyDescent="0.2">
      <c r="B72" s="97"/>
      <c r="C72" s="98"/>
      <c r="D72" s="98"/>
      <c r="E72" s="98"/>
      <c r="F72" s="98"/>
      <c r="G72" s="98"/>
      <c r="H72" s="98"/>
      <c r="I72" s="98"/>
      <c r="J72" s="98"/>
      <c r="K72" s="98"/>
      <c r="L72" s="99"/>
      <c r="M72" s="98"/>
      <c r="N72" s="98"/>
      <c r="O72" s="98"/>
      <c r="P72" s="98"/>
      <c r="Q72" s="98"/>
      <c r="R72" s="98"/>
      <c r="S72" s="98"/>
      <c r="T72" s="98"/>
      <c r="U72" s="98"/>
      <c r="V72" s="99"/>
    </row>
    <row r="73" spans="2:22" x14ac:dyDescent="0.2">
      <c r="B73" s="97"/>
      <c r="C73" s="98"/>
      <c r="D73" s="98"/>
      <c r="E73" s="98"/>
      <c r="F73" s="98"/>
      <c r="G73" s="98"/>
      <c r="H73" s="98"/>
      <c r="I73" s="98"/>
      <c r="J73" s="98"/>
      <c r="K73" s="98"/>
      <c r="L73" s="99"/>
      <c r="M73" s="98"/>
      <c r="N73" s="98"/>
      <c r="O73" s="98"/>
      <c r="P73" s="98"/>
      <c r="Q73" s="98"/>
      <c r="R73" s="98"/>
      <c r="S73" s="98"/>
      <c r="T73" s="98"/>
      <c r="U73" s="98"/>
      <c r="V73" s="99"/>
    </row>
    <row r="74" spans="2:22" x14ac:dyDescent="0.2">
      <c r="B74" s="97"/>
      <c r="C74" s="98"/>
      <c r="D74" s="98"/>
      <c r="E74" s="98"/>
      <c r="F74" s="98"/>
      <c r="G74" s="98"/>
      <c r="H74" s="98"/>
      <c r="I74" s="98"/>
      <c r="J74" s="98"/>
      <c r="K74" s="98"/>
      <c r="L74" s="99"/>
      <c r="M74" s="98"/>
      <c r="N74" s="98"/>
      <c r="O74" s="98"/>
      <c r="P74" s="98"/>
      <c r="Q74" s="98"/>
      <c r="R74" s="98"/>
      <c r="S74" s="98"/>
      <c r="T74" s="98"/>
      <c r="U74" s="98"/>
      <c r="V74" s="99"/>
    </row>
    <row r="75" spans="2:22" x14ac:dyDescent="0.2">
      <c r="B75" s="97"/>
      <c r="C75" s="98"/>
      <c r="D75" s="98"/>
      <c r="E75" s="98"/>
      <c r="F75" s="98"/>
      <c r="G75" s="98"/>
      <c r="H75" s="98"/>
      <c r="I75" s="98"/>
      <c r="J75" s="98"/>
      <c r="K75" s="98"/>
      <c r="L75" s="99"/>
      <c r="M75" s="98"/>
      <c r="N75" s="98"/>
      <c r="O75" s="98"/>
      <c r="P75" s="98"/>
      <c r="Q75" s="98"/>
      <c r="R75" s="98"/>
      <c r="S75" s="98"/>
      <c r="T75" s="98"/>
      <c r="U75" s="98"/>
      <c r="V75" s="99"/>
    </row>
    <row r="76" spans="2:22" x14ac:dyDescent="0.2">
      <c r="B76" s="97"/>
      <c r="C76" s="98"/>
      <c r="D76" s="98"/>
      <c r="E76" s="98"/>
      <c r="F76" s="98"/>
      <c r="G76" s="98"/>
      <c r="H76" s="98"/>
      <c r="I76" s="98"/>
      <c r="J76" s="98"/>
      <c r="K76" s="98"/>
      <c r="L76" s="99"/>
      <c r="M76" s="98"/>
      <c r="N76" s="98"/>
      <c r="O76" s="98"/>
      <c r="P76" s="98"/>
      <c r="Q76" s="98"/>
      <c r="R76" s="98"/>
      <c r="S76" s="98"/>
      <c r="T76" s="98"/>
      <c r="U76" s="98"/>
      <c r="V76" s="99"/>
    </row>
    <row r="77" spans="2:22" x14ac:dyDescent="0.2">
      <c r="B77" s="97"/>
      <c r="C77" s="98"/>
      <c r="D77" s="98"/>
      <c r="E77" s="98"/>
      <c r="F77" s="98"/>
      <c r="G77" s="98"/>
      <c r="H77" s="98"/>
      <c r="I77" s="98"/>
      <c r="J77" s="98"/>
      <c r="K77" s="98"/>
      <c r="L77" s="99"/>
      <c r="M77" s="98"/>
      <c r="N77" s="98"/>
      <c r="O77" s="98"/>
      <c r="P77" s="98"/>
      <c r="Q77" s="98"/>
      <c r="R77" s="98"/>
      <c r="S77" s="98"/>
      <c r="T77" s="98"/>
      <c r="U77" s="98"/>
      <c r="V77" s="99"/>
    </row>
    <row r="78" spans="2:22" x14ac:dyDescent="0.2">
      <c r="B78" s="97"/>
      <c r="C78" s="98"/>
      <c r="D78" s="98"/>
      <c r="E78" s="98"/>
      <c r="F78" s="98"/>
      <c r="G78" s="98"/>
      <c r="H78" s="98"/>
      <c r="I78" s="98"/>
      <c r="J78" s="98"/>
      <c r="K78" s="98"/>
      <c r="L78" s="99"/>
      <c r="M78" s="98"/>
      <c r="N78" s="98"/>
      <c r="O78" s="98"/>
      <c r="P78" s="98"/>
      <c r="Q78" s="98"/>
      <c r="R78" s="98"/>
      <c r="S78" s="98"/>
      <c r="T78" s="98"/>
      <c r="U78" s="98"/>
      <c r="V78" s="99"/>
    </row>
    <row r="79" spans="2:22" x14ac:dyDescent="0.2">
      <c r="B79" s="97"/>
      <c r="C79" s="98"/>
      <c r="D79" s="98"/>
      <c r="E79" s="98"/>
      <c r="F79" s="98"/>
      <c r="G79" s="98"/>
      <c r="H79" s="98"/>
      <c r="I79" s="98"/>
      <c r="J79" s="98"/>
      <c r="K79" s="98"/>
      <c r="L79" s="99"/>
      <c r="M79" s="98"/>
      <c r="N79" s="98"/>
      <c r="O79" s="98"/>
      <c r="P79" s="98"/>
      <c r="Q79" s="98"/>
      <c r="R79" s="98"/>
      <c r="S79" s="98"/>
      <c r="T79" s="98"/>
      <c r="U79" s="98"/>
      <c r="V79" s="99"/>
    </row>
    <row r="80" spans="2:22" x14ac:dyDescent="0.2">
      <c r="B80" s="97"/>
      <c r="C80" s="98"/>
      <c r="D80" s="98"/>
      <c r="E80" s="98"/>
      <c r="F80" s="98"/>
      <c r="G80" s="98"/>
      <c r="H80" s="98"/>
      <c r="I80" s="98"/>
      <c r="J80" s="98"/>
      <c r="K80" s="98"/>
      <c r="L80" s="99"/>
      <c r="M80" s="98"/>
      <c r="N80" s="98"/>
      <c r="O80" s="98"/>
      <c r="P80" s="98"/>
      <c r="Q80" s="98"/>
      <c r="R80" s="98"/>
      <c r="S80" s="98"/>
      <c r="T80" s="98"/>
      <c r="U80" s="98"/>
      <c r="V80" s="99"/>
    </row>
    <row r="81" spans="2:22" x14ac:dyDescent="0.2">
      <c r="B81" s="97"/>
      <c r="C81" s="98"/>
      <c r="D81" s="98"/>
      <c r="E81" s="98"/>
      <c r="F81" s="98"/>
      <c r="G81" s="98"/>
      <c r="H81" s="98"/>
      <c r="I81" s="98"/>
      <c r="J81" s="98"/>
      <c r="K81" s="98"/>
      <c r="L81" s="99"/>
      <c r="M81" s="98"/>
      <c r="N81" s="98"/>
      <c r="O81" s="98"/>
      <c r="P81" s="98"/>
      <c r="Q81" s="98"/>
      <c r="R81" s="98"/>
      <c r="S81" s="98"/>
      <c r="T81" s="98"/>
      <c r="U81" s="98"/>
      <c r="V81" s="99"/>
    </row>
    <row r="82" spans="2:22" x14ac:dyDescent="0.2">
      <c r="B82" s="97"/>
      <c r="C82" s="98"/>
      <c r="D82" s="98"/>
      <c r="E82" s="98"/>
      <c r="F82" s="98"/>
      <c r="G82" s="98"/>
      <c r="H82" s="98"/>
      <c r="I82" s="98"/>
      <c r="J82" s="98"/>
      <c r="K82" s="98"/>
      <c r="L82" s="99"/>
      <c r="M82" s="98"/>
      <c r="N82" s="98"/>
      <c r="O82" s="98"/>
      <c r="P82" s="98"/>
      <c r="Q82" s="98"/>
      <c r="R82" s="98"/>
      <c r="S82" s="98"/>
      <c r="T82" s="98"/>
      <c r="U82" s="98"/>
      <c r="V82" s="99"/>
    </row>
    <row r="83" spans="2:22" x14ac:dyDescent="0.2">
      <c r="B83" s="97"/>
      <c r="C83" s="98"/>
      <c r="D83" s="98"/>
      <c r="E83" s="98"/>
      <c r="F83" s="98"/>
      <c r="G83" s="98"/>
      <c r="H83" s="98"/>
      <c r="I83" s="98"/>
      <c r="J83" s="98"/>
      <c r="K83" s="98"/>
      <c r="L83" s="99"/>
      <c r="M83" s="98"/>
      <c r="N83" s="98"/>
      <c r="O83" s="98"/>
      <c r="P83" s="98"/>
      <c r="Q83" s="98"/>
      <c r="R83" s="98"/>
      <c r="S83" s="98"/>
      <c r="T83" s="98"/>
      <c r="U83" s="98"/>
      <c r="V83" s="99"/>
    </row>
    <row r="84" spans="2:22" x14ac:dyDescent="0.2">
      <c r="B84" s="97"/>
      <c r="C84" s="98"/>
      <c r="D84" s="98"/>
      <c r="E84" s="98"/>
      <c r="F84" s="98"/>
      <c r="G84" s="98"/>
      <c r="H84" s="98"/>
      <c r="I84" s="98"/>
      <c r="J84" s="98"/>
      <c r="K84" s="98"/>
      <c r="L84" s="99"/>
      <c r="M84" s="98"/>
      <c r="N84" s="98"/>
      <c r="O84" s="98"/>
      <c r="P84" s="98"/>
      <c r="Q84" s="98"/>
      <c r="R84" s="98"/>
      <c r="S84" s="98"/>
      <c r="T84" s="98"/>
      <c r="U84" s="98"/>
      <c r="V84" s="99"/>
    </row>
    <row r="85" spans="2:22" x14ac:dyDescent="0.2">
      <c r="B85" s="97"/>
      <c r="C85" s="98"/>
      <c r="D85" s="98"/>
      <c r="E85" s="98"/>
      <c r="F85" s="98"/>
      <c r="G85" s="98"/>
      <c r="H85" s="98"/>
      <c r="I85" s="98"/>
      <c r="J85" s="98"/>
      <c r="K85" s="98"/>
      <c r="L85" s="99"/>
      <c r="M85" s="98"/>
      <c r="N85" s="98"/>
      <c r="O85" s="98"/>
      <c r="P85" s="98"/>
      <c r="Q85" s="98"/>
      <c r="R85" s="98"/>
      <c r="S85" s="98"/>
      <c r="T85" s="98"/>
      <c r="U85" s="98"/>
      <c r="V85" s="99"/>
    </row>
    <row r="86" spans="2:22" ht="12.75" customHeight="1" x14ac:dyDescent="0.2">
      <c r="B86" s="97"/>
      <c r="C86" s="98"/>
      <c r="D86" s="98"/>
      <c r="E86" s="98"/>
      <c r="F86" s="98"/>
      <c r="G86" s="98"/>
      <c r="H86" s="98"/>
      <c r="I86" s="98"/>
      <c r="J86" s="98"/>
      <c r="K86" s="98"/>
      <c r="L86" s="99"/>
      <c r="M86" s="98"/>
      <c r="N86" s="98"/>
      <c r="O86" s="98"/>
      <c r="P86" s="98"/>
      <c r="Q86" s="98"/>
      <c r="R86" s="98"/>
      <c r="S86" s="98"/>
      <c r="T86" s="98"/>
      <c r="U86" s="98"/>
      <c r="V86" s="99"/>
    </row>
    <row r="87" spans="2:22" x14ac:dyDescent="0.2">
      <c r="B87" s="97"/>
      <c r="C87" s="98"/>
      <c r="D87" s="98"/>
      <c r="E87" s="98"/>
      <c r="F87" s="98"/>
      <c r="G87" s="98"/>
      <c r="H87" s="98"/>
      <c r="I87" s="98"/>
      <c r="J87" s="98"/>
      <c r="K87" s="98"/>
      <c r="L87" s="99"/>
      <c r="M87" s="98"/>
      <c r="N87" s="98"/>
      <c r="O87" s="98"/>
      <c r="P87" s="98"/>
      <c r="Q87" s="98"/>
      <c r="R87" s="98"/>
      <c r="S87" s="98"/>
      <c r="T87" s="98"/>
      <c r="U87" s="98"/>
      <c r="V87" s="99"/>
    </row>
    <row r="88" spans="2:22" x14ac:dyDescent="0.2">
      <c r="B88" s="97"/>
      <c r="C88" s="98"/>
      <c r="D88" s="98"/>
      <c r="E88" s="98"/>
      <c r="F88" s="98"/>
      <c r="G88" s="98"/>
      <c r="H88" s="98"/>
      <c r="I88" s="98"/>
      <c r="J88" s="98"/>
      <c r="K88" s="98"/>
      <c r="L88" s="99"/>
      <c r="M88" s="98"/>
      <c r="N88" s="98"/>
      <c r="O88" s="98"/>
      <c r="P88" s="98"/>
      <c r="Q88" s="98"/>
      <c r="R88" s="98"/>
      <c r="S88" s="98"/>
      <c r="T88" s="98"/>
      <c r="U88" s="98"/>
      <c r="V88" s="99"/>
    </row>
    <row r="89" spans="2:22" x14ac:dyDescent="0.2">
      <c r="B89" s="97"/>
      <c r="C89" s="98"/>
      <c r="D89" s="98"/>
      <c r="E89" s="98"/>
      <c r="F89" s="98"/>
      <c r="G89" s="98"/>
      <c r="H89" s="98"/>
      <c r="I89" s="98"/>
      <c r="J89" s="98"/>
      <c r="K89" s="98"/>
      <c r="L89" s="99"/>
      <c r="M89" s="98"/>
      <c r="N89" s="98"/>
      <c r="O89" s="98"/>
      <c r="P89" s="98"/>
      <c r="Q89" s="98"/>
      <c r="R89" s="98"/>
      <c r="S89" s="98"/>
      <c r="T89" s="98"/>
      <c r="U89" s="98"/>
      <c r="V89" s="99"/>
    </row>
    <row r="90" spans="2:22" x14ac:dyDescent="0.2">
      <c r="B90" s="97"/>
      <c r="C90" s="98"/>
      <c r="D90" s="98"/>
      <c r="E90" s="98"/>
      <c r="F90" s="98"/>
      <c r="G90" s="98"/>
      <c r="H90" s="98"/>
      <c r="I90" s="98"/>
      <c r="J90" s="98"/>
      <c r="K90" s="98"/>
      <c r="L90" s="99"/>
      <c r="M90" s="98"/>
      <c r="N90" s="98"/>
      <c r="O90" s="98"/>
      <c r="P90" s="98"/>
      <c r="Q90" s="98"/>
      <c r="R90" s="98"/>
      <c r="S90" s="98"/>
      <c r="T90" s="98"/>
      <c r="U90" s="98"/>
      <c r="V90" s="99"/>
    </row>
    <row r="91" spans="2:22" x14ac:dyDescent="0.2">
      <c r="B91" s="97"/>
      <c r="C91" s="98"/>
      <c r="D91" s="98"/>
      <c r="E91" s="98"/>
      <c r="F91" s="98"/>
      <c r="G91" s="98"/>
      <c r="H91" s="98"/>
      <c r="I91" s="98"/>
      <c r="J91" s="98"/>
      <c r="K91" s="98"/>
      <c r="L91" s="99"/>
      <c r="M91" s="98"/>
      <c r="N91" s="98"/>
      <c r="O91" s="98"/>
      <c r="P91" s="98"/>
      <c r="Q91" s="98"/>
      <c r="R91" s="98"/>
      <c r="S91" s="98"/>
      <c r="T91" s="98"/>
      <c r="U91" s="98"/>
      <c r="V91" s="99"/>
    </row>
    <row r="92" spans="2:22" x14ac:dyDescent="0.2">
      <c r="B92" s="97"/>
      <c r="C92" s="98"/>
      <c r="D92" s="98"/>
      <c r="E92" s="98"/>
      <c r="F92" s="98"/>
      <c r="G92" s="98"/>
      <c r="H92" s="98"/>
      <c r="I92" s="98"/>
      <c r="J92" s="98"/>
      <c r="K92" s="98"/>
      <c r="L92" s="99"/>
      <c r="M92" s="98"/>
      <c r="N92" s="98"/>
      <c r="O92" s="98"/>
      <c r="P92" s="98"/>
      <c r="Q92" s="98"/>
      <c r="R92" s="98"/>
      <c r="S92" s="98"/>
      <c r="T92" s="98"/>
      <c r="U92" s="98"/>
      <c r="V92" s="99"/>
    </row>
    <row r="93" spans="2:22" x14ac:dyDescent="0.2">
      <c r="B93" s="97"/>
      <c r="C93" s="98"/>
      <c r="D93" s="98"/>
      <c r="E93" s="98"/>
      <c r="F93" s="98"/>
      <c r="G93" s="98"/>
      <c r="H93" s="98"/>
      <c r="I93" s="98"/>
      <c r="J93" s="98"/>
      <c r="K93" s="98"/>
      <c r="L93" s="99"/>
      <c r="M93" s="98"/>
      <c r="N93" s="98"/>
      <c r="O93" s="98"/>
      <c r="P93" s="98"/>
      <c r="Q93" s="98"/>
      <c r="R93" s="98"/>
      <c r="S93" s="98"/>
      <c r="T93" s="98"/>
      <c r="U93" s="98"/>
      <c r="V93" s="99"/>
    </row>
    <row r="94" spans="2:22" x14ac:dyDescent="0.2">
      <c r="B94" s="97"/>
      <c r="C94" s="98"/>
      <c r="D94" s="98"/>
      <c r="E94" s="98"/>
      <c r="F94" s="98"/>
      <c r="G94" s="98"/>
      <c r="H94" s="98"/>
      <c r="I94" s="98"/>
      <c r="J94" s="98"/>
      <c r="K94" s="98"/>
      <c r="L94" s="99"/>
      <c r="M94" s="98"/>
      <c r="N94" s="98"/>
      <c r="O94" s="98"/>
      <c r="P94" s="98"/>
      <c r="Q94" s="98"/>
      <c r="R94" s="98"/>
      <c r="S94" s="98"/>
      <c r="T94" s="98"/>
      <c r="U94" s="98"/>
      <c r="V94" s="99"/>
    </row>
    <row r="95" spans="2:22" x14ac:dyDescent="0.2">
      <c r="B95" s="97"/>
      <c r="C95" s="98"/>
      <c r="D95" s="98"/>
      <c r="E95" s="98"/>
      <c r="F95" s="98"/>
      <c r="G95" s="98"/>
      <c r="H95" s="98"/>
      <c r="I95" s="98"/>
      <c r="J95" s="98"/>
      <c r="K95" s="98"/>
      <c r="L95" s="99"/>
      <c r="M95" s="98"/>
      <c r="N95" s="98"/>
      <c r="O95" s="98"/>
      <c r="P95" s="98"/>
      <c r="Q95" s="98"/>
      <c r="R95" s="98"/>
      <c r="S95" s="98"/>
      <c r="T95" s="98"/>
      <c r="U95" s="98"/>
      <c r="V95" s="99"/>
    </row>
    <row r="96" spans="2:22" x14ac:dyDescent="0.2">
      <c r="B96" s="97"/>
      <c r="C96" s="98"/>
      <c r="D96" s="98"/>
      <c r="E96" s="98"/>
      <c r="F96" s="98"/>
      <c r="G96" s="98"/>
      <c r="H96" s="98"/>
      <c r="I96" s="98"/>
      <c r="J96" s="98"/>
      <c r="K96" s="98"/>
      <c r="L96" s="99"/>
      <c r="M96" s="98"/>
      <c r="N96" s="98"/>
      <c r="O96" s="98"/>
      <c r="P96" s="98"/>
      <c r="Q96" s="98"/>
      <c r="R96" s="98"/>
      <c r="S96" s="98"/>
      <c r="T96" s="98"/>
      <c r="U96" s="98"/>
      <c r="V96" s="99"/>
    </row>
    <row r="97" spans="2:22" x14ac:dyDescent="0.2">
      <c r="B97" s="97"/>
      <c r="C97" s="98"/>
      <c r="D97" s="98"/>
      <c r="E97" s="98"/>
      <c r="F97" s="98"/>
      <c r="G97" s="98"/>
      <c r="H97" s="98"/>
      <c r="I97" s="98"/>
      <c r="J97" s="98"/>
      <c r="K97" s="98"/>
      <c r="L97" s="99"/>
      <c r="M97" s="98"/>
      <c r="N97" s="98"/>
      <c r="O97" s="98"/>
      <c r="P97" s="98"/>
      <c r="Q97" s="98"/>
      <c r="R97" s="98"/>
      <c r="S97" s="98"/>
      <c r="T97" s="98"/>
      <c r="U97" s="98"/>
      <c r="V97" s="99"/>
    </row>
    <row r="98" spans="2:22" x14ac:dyDescent="0.2">
      <c r="B98" s="97"/>
      <c r="C98" s="98"/>
      <c r="D98" s="98"/>
      <c r="E98" s="98"/>
      <c r="F98" s="98"/>
      <c r="G98" s="98"/>
      <c r="H98" s="98"/>
      <c r="I98" s="98"/>
      <c r="J98" s="98"/>
      <c r="K98" s="98"/>
      <c r="L98" s="99"/>
      <c r="M98" s="98"/>
      <c r="N98" s="98"/>
      <c r="O98" s="98"/>
      <c r="P98" s="98"/>
      <c r="Q98" s="98"/>
      <c r="R98" s="98"/>
      <c r="S98" s="98"/>
      <c r="T98" s="98"/>
      <c r="U98" s="98"/>
      <c r="V98" s="99"/>
    </row>
    <row r="99" spans="2:22" x14ac:dyDescent="0.2">
      <c r="B99" s="97"/>
      <c r="C99" s="98"/>
      <c r="D99" s="98"/>
      <c r="E99" s="98"/>
      <c r="F99" s="98"/>
      <c r="G99" s="98"/>
      <c r="H99" s="98"/>
      <c r="I99" s="98"/>
      <c r="J99" s="98"/>
      <c r="K99" s="98"/>
      <c r="L99" s="99"/>
      <c r="M99" s="98"/>
      <c r="N99" s="98"/>
      <c r="O99" s="98"/>
      <c r="P99" s="98"/>
      <c r="Q99" s="98"/>
      <c r="R99" s="98"/>
      <c r="S99" s="98"/>
      <c r="T99" s="98"/>
      <c r="U99" s="98"/>
      <c r="V99" s="99"/>
    </row>
    <row r="100" spans="2:22" x14ac:dyDescent="0.2">
      <c r="B100" s="97"/>
      <c r="C100" s="98"/>
      <c r="D100" s="98"/>
      <c r="E100" s="98"/>
      <c r="F100" s="98"/>
      <c r="G100" s="98"/>
      <c r="H100" s="98"/>
      <c r="I100" s="98"/>
      <c r="J100" s="98"/>
      <c r="K100" s="98"/>
      <c r="L100" s="99"/>
      <c r="M100" s="98"/>
      <c r="N100" s="98"/>
      <c r="O100" s="98"/>
      <c r="P100" s="98"/>
      <c r="Q100" s="98"/>
      <c r="R100" s="98"/>
      <c r="S100" s="98"/>
      <c r="T100" s="98"/>
      <c r="U100" s="98"/>
      <c r="V100" s="99"/>
    </row>
    <row r="101" spans="2:22" x14ac:dyDescent="0.2">
      <c r="B101" s="97"/>
      <c r="C101" s="98"/>
      <c r="D101" s="98"/>
      <c r="E101" s="98"/>
      <c r="F101" s="98"/>
      <c r="G101" s="98"/>
      <c r="H101" s="98"/>
      <c r="I101" s="98"/>
      <c r="J101" s="98"/>
      <c r="K101" s="98"/>
      <c r="L101" s="99"/>
      <c r="M101" s="98"/>
      <c r="N101" s="98"/>
      <c r="O101" s="98"/>
      <c r="P101" s="98"/>
      <c r="Q101" s="98"/>
      <c r="R101" s="98"/>
      <c r="S101" s="98"/>
      <c r="T101" s="98"/>
      <c r="U101" s="98"/>
      <c r="V101" s="99"/>
    </row>
    <row r="102" spans="2:22" x14ac:dyDescent="0.2">
      <c r="B102" s="97"/>
      <c r="C102" s="98"/>
      <c r="D102" s="98"/>
      <c r="E102" s="98"/>
      <c r="F102" s="98"/>
      <c r="G102" s="98"/>
      <c r="H102" s="98"/>
      <c r="I102" s="98"/>
      <c r="J102" s="98"/>
      <c r="K102" s="98"/>
      <c r="L102" s="99"/>
      <c r="M102" s="98"/>
      <c r="N102" s="98"/>
      <c r="O102" s="98"/>
      <c r="P102" s="98"/>
      <c r="Q102" s="98"/>
      <c r="R102" s="98"/>
      <c r="S102" s="98"/>
      <c r="T102" s="98"/>
      <c r="U102" s="98"/>
      <c r="V102" s="99"/>
    </row>
    <row r="103" spans="2:22" x14ac:dyDescent="0.2">
      <c r="B103" s="97"/>
      <c r="C103" s="98"/>
      <c r="D103" s="98"/>
      <c r="E103" s="98"/>
      <c r="F103" s="98"/>
      <c r="G103" s="98"/>
      <c r="H103" s="98"/>
      <c r="I103" s="98"/>
      <c r="J103" s="98"/>
      <c r="K103" s="98"/>
      <c r="L103" s="99"/>
      <c r="M103" s="98"/>
      <c r="N103" s="98"/>
      <c r="O103" s="98"/>
      <c r="P103" s="98"/>
      <c r="Q103" s="98"/>
      <c r="R103" s="98"/>
      <c r="S103" s="98"/>
      <c r="T103" s="98"/>
      <c r="U103" s="98"/>
      <c r="V103" s="99"/>
    </row>
    <row r="104" spans="2:22" x14ac:dyDescent="0.2">
      <c r="B104" s="97"/>
      <c r="C104" s="98"/>
      <c r="D104" s="98"/>
      <c r="E104" s="98"/>
      <c r="F104" s="98"/>
      <c r="G104" s="98"/>
      <c r="H104" s="98"/>
      <c r="I104" s="98"/>
      <c r="J104" s="98"/>
      <c r="K104" s="98"/>
      <c r="L104" s="99"/>
      <c r="M104" s="98"/>
      <c r="N104" s="98"/>
      <c r="O104" s="98"/>
      <c r="P104" s="98"/>
      <c r="Q104" s="98"/>
      <c r="R104" s="98"/>
      <c r="S104" s="98"/>
      <c r="T104" s="98"/>
      <c r="U104" s="98"/>
      <c r="V104" s="99"/>
    </row>
    <row r="105" spans="2:22" x14ac:dyDescent="0.2">
      <c r="B105" s="97"/>
      <c r="C105" s="98"/>
      <c r="D105" s="98"/>
      <c r="E105" s="98"/>
      <c r="F105" s="98"/>
      <c r="G105" s="98"/>
      <c r="H105" s="98"/>
      <c r="I105" s="98"/>
      <c r="J105" s="98"/>
      <c r="K105" s="98"/>
      <c r="L105" s="99"/>
      <c r="M105" s="98"/>
      <c r="N105" s="98"/>
      <c r="O105" s="98"/>
      <c r="P105" s="98"/>
      <c r="Q105" s="98"/>
      <c r="R105" s="98"/>
      <c r="S105" s="98"/>
      <c r="T105" s="98"/>
      <c r="U105" s="98"/>
      <c r="V105" s="99"/>
    </row>
    <row r="106" spans="2:22" x14ac:dyDescent="0.2">
      <c r="B106" s="97"/>
      <c r="C106" s="98"/>
      <c r="D106" s="98"/>
      <c r="E106" s="98"/>
      <c r="F106" s="98"/>
      <c r="G106" s="98"/>
      <c r="H106" s="98"/>
      <c r="I106" s="98"/>
      <c r="J106" s="98"/>
      <c r="K106" s="98"/>
      <c r="L106" s="99"/>
      <c r="M106" s="98"/>
      <c r="N106" s="98"/>
      <c r="O106" s="98"/>
      <c r="P106" s="98"/>
      <c r="Q106" s="98"/>
      <c r="R106" s="98"/>
      <c r="S106" s="98"/>
      <c r="T106" s="98"/>
      <c r="U106" s="98"/>
      <c r="V106" s="99"/>
    </row>
    <row r="107" spans="2:22" x14ac:dyDescent="0.2">
      <c r="B107" s="97"/>
      <c r="C107" s="98"/>
      <c r="D107" s="98"/>
      <c r="E107" s="98"/>
      <c r="F107" s="98"/>
      <c r="G107" s="98"/>
      <c r="H107" s="98"/>
      <c r="I107" s="98"/>
      <c r="J107" s="98"/>
      <c r="K107" s="98"/>
      <c r="L107" s="99"/>
      <c r="M107" s="98"/>
      <c r="N107" s="98"/>
      <c r="O107" s="98"/>
      <c r="P107" s="98"/>
      <c r="Q107" s="98"/>
      <c r="R107" s="98"/>
      <c r="S107" s="98"/>
      <c r="T107" s="98"/>
      <c r="U107" s="98"/>
      <c r="V107" s="99"/>
    </row>
    <row r="108" spans="2:22" x14ac:dyDescent="0.2">
      <c r="B108" s="97"/>
      <c r="C108" s="98"/>
      <c r="D108" s="98"/>
      <c r="E108" s="98"/>
      <c r="F108" s="98"/>
      <c r="G108" s="98"/>
      <c r="H108" s="98"/>
      <c r="I108" s="98"/>
      <c r="J108" s="98"/>
      <c r="K108" s="98"/>
      <c r="L108" s="99"/>
      <c r="M108" s="98"/>
      <c r="N108" s="98"/>
      <c r="O108" s="98"/>
      <c r="P108" s="98"/>
      <c r="Q108" s="98"/>
      <c r="R108" s="98"/>
      <c r="S108" s="98"/>
      <c r="T108" s="98"/>
      <c r="U108" s="98"/>
      <c r="V108" s="99"/>
    </row>
    <row r="109" spans="2:22" x14ac:dyDescent="0.2">
      <c r="B109" s="97"/>
      <c r="C109" s="98"/>
      <c r="D109" s="98"/>
      <c r="E109" s="98"/>
      <c r="F109" s="98"/>
      <c r="G109" s="98"/>
      <c r="H109" s="98"/>
      <c r="I109" s="98"/>
      <c r="J109" s="98"/>
      <c r="K109" s="98"/>
      <c r="L109" s="99"/>
      <c r="M109" s="98"/>
      <c r="N109" s="98"/>
      <c r="O109" s="98"/>
      <c r="P109" s="98"/>
      <c r="Q109" s="98"/>
      <c r="R109" s="98"/>
      <c r="S109" s="98"/>
      <c r="T109" s="98"/>
      <c r="U109" s="98"/>
      <c r="V109" s="99"/>
    </row>
    <row r="110" spans="2:22" x14ac:dyDescent="0.2">
      <c r="B110" s="97"/>
      <c r="C110" s="98"/>
      <c r="D110" s="98"/>
      <c r="E110" s="98"/>
      <c r="F110" s="98"/>
      <c r="G110" s="98"/>
      <c r="H110" s="98"/>
      <c r="I110" s="98"/>
      <c r="J110" s="98"/>
      <c r="K110" s="98"/>
      <c r="L110" s="99"/>
      <c r="M110" s="98"/>
      <c r="N110" s="98"/>
      <c r="O110" s="98"/>
      <c r="P110" s="98"/>
      <c r="Q110" s="98"/>
      <c r="R110" s="98"/>
      <c r="S110" s="98"/>
      <c r="T110" s="98"/>
      <c r="U110" s="98"/>
      <c r="V110" s="99"/>
    </row>
    <row r="111" spans="2:22" x14ac:dyDescent="0.2">
      <c r="B111" s="97"/>
      <c r="C111" s="98"/>
      <c r="D111" s="98"/>
      <c r="E111" s="98"/>
      <c r="F111" s="98"/>
      <c r="G111" s="98"/>
      <c r="H111" s="98"/>
      <c r="I111" s="98"/>
      <c r="J111" s="98"/>
      <c r="K111" s="98"/>
      <c r="L111" s="99"/>
      <c r="M111" s="98"/>
      <c r="N111" s="98"/>
      <c r="O111" s="98"/>
      <c r="P111" s="98"/>
      <c r="Q111" s="98"/>
      <c r="R111" s="98"/>
      <c r="S111" s="98"/>
      <c r="T111" s="98"/>
      <c r="U111" s="98"/>
      <c r="V111" s="99"/>
    </row>
    <row r="112" spans="2:22" x14ac:dyDescent="0.2">
      <c r="B112" s="97"/>
      <c r="C112" s="98"/>
      <c r="D112" s="98"/>
      <c r="E112" s="98"/>
      <c r="F112" s="98"/>
      <c r="G112" s="98"/>
      <c r="H112" s="98"/>
      <c r="I112" s="98"/>
      <c r="J112" s="98"/>
      <c r="K112" s="98"/>
      <c r="L112" s="99"/>
      <c r="M112" s="98"/>
      <c r="N112" s="98"/>
      <c r="O112" s="98"/>
      <c r="P112" s="98"/>
      <c r="Q112" s="98"/>
      <c r="R112" s="98"/>
      <c r="S112" s="98"/>
      <c r="T112" s="98"/>
      <c r="U112" s="98"/>
      <c r="V112" s="99"/>
    </row>
    <row r="113" spans="2:22" x14ac:dyDescent="0.2">
      <c r="B113" s="97"/>
      <c r="C113" s="98"/>
      <c r="D113" s="98"/>
      <c r="E113" s="98"/>
      <c r="F113" s="98"/>
      <c r="G113" s="98"/>
      <c r="H113" s="98"/>
      <c r="I113" s="98"/>
      <c r="J113" s="98"/>
      <c r="K113" s="98"/>
      <c r="L113" s="99"/>
      <c r="M113" s="98"/>
      <c r="N113" s="98"/>
      <c r="O113" s="98"/>
      <c r="P113" s="98"/>
      <c r="Q113" s="98"/>
      <c r="R113" s="98"/>
      <c r="S113" s="98"/>
      <c r="T113" s="98"/>
      <c r="U113" s="98"/>
      <c r="V113" s="99"/>
    </row>
    <row r="114" spans="2:22" x14ac:dyDescent="0.2">
      <c r="B114" s="97"/>
      <c r="C114" s="98"/>
      <c r="D114" s="98"/>
      <c r="E114" s="98"/>
      <c r="F114" s="98"/>
      <c r="G114" s="98"/>
      <c r="H114" s="98"/>
      <c r="I114" s="98"/>
      <c r="J114" s="98"/>
      <c r="K114" s="98"/>
      <c r="L114" s="99"/>
      <c r="M114" s="98"/>
      <c r="N114" s="98"/>
      <c r="O114" s="98"/>
      <c r="P114" s="98"/>
      <c r="Q114" s="98"/>
      <c r="R114" s="98"/>
      <c r="S114" s="98"/>
      <c r="T114" s="98"/>
      <c r="U114" s="98"/>
      <c r="V114" s="99"/>
    </row>
    <row r="115" spans="2:22" x14ac:dyDescent="0.2">
      <c r="B115" s="97"/>
      <c r="C115" s="98"/>
      <c r="D115" s="98"/>
      <c r="E115" s="98"/>
      <c r="F115" s="98"/>
      <c r="G115" s="98"/>
      <c r="H115" s="98"/>
      <c r="I115" s="98"/>
      <c r="J115" s="98"/>
      <c r="K115" s="98"/>
      <c r="L115" s="99"/>
      <c r="M115" s="98"/>
      <c r="N115" s="98"/>
      <c r="O115" s="98"/>
      <c r="P115" s="98"/>
      <c r="Q115" s="98"/>
      <c r="R115" s="98"/>
      <c r="S115" s="98"/>
      <c r="T115" s="98"/>
      <c r="U115" s="98"/>
      <c r="V115" s="99"/>
    </row>
    <row r="116" spans="2:22" x14ac:dyDescent="0.2">
      <c r="B116" s="97"/>
      <c r="C116" s="98"/>
      <c r="D116" s="98"/>
      <c r="E116" s="98"/>
      <c r="F116" s="98"/>
      <c r="G116" s="98"/>
      <c r="H116" s="98"/>
      <c r="I116" s="98"/>
      <c r="J116" s="98"/>
      <c r="K116" s="98"/>
      <c r="L116" s="99"/>
      <c r="M116" s="98"/>
      <c r="N116" s="98"/>
      <c r="O116" s="98"/>
      <c r="P116" s="98"/>
      <c r="Q116" s="98"/>
      <c r="R116" s="98"/>
      <c r="S116" s="98"/>
      <c r="T116" s="98"/>
      <c r="U116" s="98"/>
      <c r="V116" s="99"/>
    </row>
    <row r="117" spans="2:22" x14ac:dyDescent="0.2">
      <c r="B117" s="97"/>
      <c r="C117" s="98"/>
      <c r="D117" s="98"/>
      <c r="E117" s="98"/>
      <c r="F117" s="98"/>
      <c r="G117" s="98"/>
      <c r="H117" s="98"/>
      <c r="I117" s="98"/>
      <c r="J117" s="98"/>
      <c r="K117" s="98"/>
      <c r="L117" s="99"/>
      <c r="M117" s="98"/>
      <c r="N117" s="98"/>
      <c r="O117" s="98"/>
      <c r="P117" s="98"/>
      <c r="Q117" s="98"/>
      <c r="R117" s="98"/>
      <c r="S117" s="98"/>
      <c r="T117" s="98"/>
      <c r="U117" s="98"/>
      <c r="V117" s="99"/>
    </row>
    <row r="118" spans="2:22" x14ac:dyDescent="0.2">
      <c r="B118" s="97"/>
      <c r="C118" s="98"/>
      <c r="D118" s="98"/>
      <c r="E118" s="98"/>
      <c r="F118" s="98"/>
      <c r="G118" s="98"/>
      <c r="H118" s="98"/>
      <c r="I118" s="98"/>
      <c r="J118" s="98"/>
      <c r="K118" s="98"/>
      <c r="L118" s="99"/>
      <c r="M118" s="98"/>
      <c r="N118" s="98"/>
      <c r="O118" s="98"/>
      <c r="P118" s="98"/>
      <c r="Q118" s="98"/>
      <c r="R118" s="98"/>
      <c r="S118" s="98"/>
      <c r="T118" s="98"/>
      <c r="U118" s="98"/>
      <c r="V118" s="99"/>
    </row>
    <row r="119" spans="2:22" x14ac:dyDescent="0.2">
      <c r="B119" s="97"/>
      <c r="C119" s="98"/>
      <c r="D119" s="98"/>
      <c r="E119" s="98"/>
      <c r="F119" s="98"/>
      <c r="G119" s="98"/>
      <c r="H119" s="98"/>
      <c r="I119" s="98"/>
      <c r="J119" s="98"/>
      <c r="K119" s="98"/>
      <c r="L119" s="99"/>
      <c r="M119" s="98"/>
      <c r="N119" s="98"/>
      <c r="O119" s="98"/>
      <c r="P119" s="98"/>
      <c r="Q119" s="98"/>
      <c r="R119" s="98"/>
      <c r="S119" s="98"/>
      <c r="T119" s="98"/>
      <c r="U119" s="98"/>
      <c r="V119" s="99"/>
    </row>
    <row r="120" spans="2:22" x14ac:dyDescent="0.2">
      <c r="B120" s="97"/>
      <c r="C120" s="98"/>
      <c r="D120" s="98"/>
      <c r="E120" s="98"/>
      <c r="F120" s="98"/>
      <c r="G120" s="98"/>
      <c r="H120" s="98"/>
      <c r="I120" s="98"/>
      <c r="J120" s="98"/>
      <c r="K120" s="98"/>
      <c r="L120" s="99"/>
      <c r="M120" s="98"/>
      <c r="N120" s="98"/>
      <c r="O120" s="98"/>
      <c r="P120" s="98"/>
      <c r="Q120" s="98"/>
      <c r="R120" s="98"/>
      <c r="S120" s="98"/>
      <c r="T120" s="98"/>
      <c r="U120" s="98"/>
      <c r="V120" s="99"/>
    </row>
    <row r="121" spans="2:22" x14ac:dyDescent="0.2">
      <c r="B121" s="97"/>
      <c r="C121" s="98"/>
      <c r="D121" s="98"/>
      <c r="E121" s="98"/>
      <c r="F121" s="98"/>
      <c r="G121" s="98"/>
      <c r="H121" s="98"/>
      <c r="I121" s="98"/>
      <c r="J121" s="98"/>
      <c r="K121" s="98"/>
      <c r="L121" s="99"/>
      <c r="M121" s="98"/>
      <c r="N121" s="98"/>
      <c r="O121" s="98"/>
      <c r="P121" s="98"/>
      <c r="Q121" s="98"/>
      <c r="R121" s="98"/>
      <c r="S121" s="98"/>
      <c r="T121" s="98"/>
      <c r="U121" s="98"/>
      <c r="V121" s="99"/>
    </row>
    <row r="122" spans="2:22" x14ac:dyDescent="0.2">
      <c r="B122" s="97"/>
      <c r="C122" s="98"/>
      <c r="D122" s="98"/>
      <c r="E122" s="98"/>
      <c r="F122" s="98"/>
      <c r="G122" s="98"/>
      <c r="H122" s="98"/>
      <c r="I122" s="98"/>
      <c r="J122" s="98"/>
      <c r="K122" s="98"/>
      <c r="L122" s="99"/>
      <c r="M122" s="98"/>
      <c r="N122" s="98"/>
      <c r="O122" s="98"/>
      <c r="P122" s="98"/>
      <c r="Q122" s="98"/>
      <c r="R122" s="98"/>
      <c r="S122" s="98"/>
      <c r="T122" s="98"/>
      <c r="U122" s="98"/>
      <c r="V122" s="99"/>
    </row>
    <row r="123" spans="2:22" x14ac:dyDescent="0.2">
      <c r="B123" s="97"/>
      <c r="C123" s="98"/>
      <c r="D123" s="98"/>
      <c r="E123" s="98"/>
      <c r="F123" s="98"/>
      <c r="G123" s="98"/>
      <c r="H123" s="98"/>
      <c r="I123" s="98"/>
      <c r="J123" s="98"/>
      <c r="K123" s="98"/>
      <c r="L123" s="99"/>
      <c r="M123" s="98"/>
      <c r="N123" s="98"/>
      <c r="O123" s="98"/>
      <c r="P123" s="98"/>
      <c r="Q123" s="98"/>
      <c r="R123" s="98"/>
      <c r="S123" s="98"/>
      <c r="T123" s="98"/>
      <c r="U123" s="98"/>
      <c r="V123" s="99"/>
    </row>
    <row r="124" spans="2:22" x14ac:dyDescent="0.2">
      <c r="B124" s="97"/>
      <c r="C124" s="98"/>
      <c r="D124" s="98"/>
      <c r="E124" s="98"/>
      <c r="F124" s="98"/>
      <c r="G124" s="98"/>
      <c r="H124" s="98"/>
      <c r="I124" s="98"/>
      <c r="J124" s="98"/>
      <c r="K124" s="98"/>
      <c r="L124" s="99"/>
      <c r="M124" s="98"/>
      <c r="N124" s="98"/>
      <c r="O124" s="98"/>
      <c r="P124" s="98"/>
      <c r="Q124" s="98"/>
      <c r="R124" s="98"/>
      <c r="S124" s="98"/>
      <c r="T124" s="98"/>
      <c r="U124" s="98"/>
      <c r="V124" s="99"/>
    </row>
    <row r="125" spans="2:22" x14ac:dyDescent="0.2">
      <c r="B125" s="97"/>
      <c r="C125" s="98"/>
      <c r="D125" s="98"/>
      <c r="E125" s="98"/>
      <c r="F125" s="98"/>
      <c r="G125" s="98"/>
      <c r="H125" s="98"/>
      <c r="I125" s="98"/>
      <c r="J125" s="98"/>
      <c r="K125" s="98"/>
      <c r="L125" s="99"/>
      <c r="M125" s="98"/>
      <c r="N125" s="98"/>
      <c r="O125" s="98"/>
      <c r="P125" s="98"/>
      <c r="Q125" s="98"/>
      <c r="R125" s="98"/>
      <c r="S125" s="98"/>
      <c r="T125" s="98"/>
      <c r="U125" s="98"/>
      <c r="V125" s="99"/>
    </row>
    <row r="126" spans="2:22" x14ac:dyDescent="0.2">
      <c r="B126" s="97"/>
      <c r="C126" s="98"/>
      <c r="D126" s="98"/>
      <c r="E126" s="98"/>
      <c r="F126" s="98"/>
      <c r="G126" s="98"/>
      <c r="H126" s="98"/>
      <c r="I126" s="98"/>
      <c r="J126" s="98"/>
      <c r="K126" s="98"/>
      <c r="L126" s="99"/>
      <c r="M126" s="98"/>
      <c r="N126" s="98"/>
      <c r="O126" s="98"/>
      <c r="P126" s="98"/>
      <c r="Q126" s="98"/>
      <c r="R126" s="98"/>
      <c r="S126" s="98"/>
      <c r="T126" s="98"/>
      <c r="U126" s="98"/>
      <c r="V126" s="99"/>
    </row>
    <row r="127" spans="2:22" x14ac:dyDescent="0.2">
      <c r="B127" s="97"/>
      <c r="C127" s="98"/>
      <c r="D127" s="98"/>
      <c r="E127" s="98"/>
      <c r="F127" s="98"/>
      <c r="G127" s="98"/>
      <c r="H127" s="98"/>
      <c r="I127" s="98"/>
      <c r="J127" s="98"/>
      <c r="K127" s="98"/>
      <c r="L127" s="99"/>
      <c r="M127" s="98"/>
      <c r="N127" s="98"/>
      <c r="O127" s="98"/>
      <c r="P127" s="98"/>
      <c r="Q127" s="98"/>
      <c r="R127" s="98"/>
      <c r="S127" s="98"/>
      <c r="T127" s="98"/>
      <c r="U127" s="98"/>
      <c r="V127" s="99"/>
    </row>
    <row r="128" spans="2:22" x14ac:dyDescent="0.2">
      <c r="B128" s="97"/>
      <c r="C128" s="98"/>
      <c r="D128" s="98"/>
      <c r="E128" s="98"/>
      <c r="F128" s="98"/>
      <c r="G128" s="98"/>
      <c r="H128" s="98"/>
      <c r="I128" s="98"/>
      <c r="J128" s="98"/>
      <c r="K128" s="98"/>
      <c r="L128" s="99"/>
      <c r="M128" s="98"/>
      <c r="N128" s="98"/>
      <c r="O128" s="98"/>
      <c r="P128" s="98"/>
      <c r="Q128" s="98"/>
      <c r="R128" s="98"/>
      <c r="S128" s="98"/>
      <c r="T128" s="98"/>
      <c r="U128" s="98"/>
      <c r="V128" s="99"/>
    </row>
    <row r="129" spans="2:25" ht="12.75" customHeight="1" x14ac:dyDescent="0.2">
      <c r="B129" s="269" t="s">
        <v>410</v>
      </c>
      <c r="C129" s="270"/>
      <c r="D129" s="270"/>
      <c r="E129" s="270"/>
      <c r="F129" s="270"/>
      <c r="G129" s="270"/>
      <c r="H129" s="270"/>
      <c r="I129" s="270"/>
      <c r="J129" s="270"/>
      <c r="K129" s="270"/>
      <c r="L129" s="271"/>
      <c r="M129" s="263" t="s">
        <v>410</v>
      </c>
      <c r="N129" s="264"/>
      <c r="O129" s="264"/>
      <c r="P129" s="264"/>
      <c r="Q129" s="264"/>
      <c r="R129" s="264"/>
      <c r="S129" s="264"/>
      <c r="T129" s="264"/>
      <c r="U129" s="264"/>
      <c r="V129" s="265"/>
    </row>
    <row r="130" spans="2:25" ht="13.5" thickBot="1" x14ac:dyDescent="0.25">
      <c r="B130" s="100"/>
      <c r="C130" s="101"/>
      <c r="D130" s="101"/>
      <c r="E130" s="101"/>
      <c r="F130" s="101"/>
      <c r="G130" s="101"/>
      <c r="H130" s="101"/>
      <c r="I130" s="101"/>
      <c r="J130" s="101"/>
      <c r="K130" s="101"/>
      <c r="L130" s="102"/>
      <c r="M130" s="266"/>
      <c r="N130" s="267"/>
      <c r="O130" s="267"/>
      <c r="P130" s="267"/>
      <c r="Q130" s="267"/>
      <c r="R130" s="267"/>
      <c r="S130" s="267"/>
      <c r="T130" s="267"/>
      <c r="U130" s="267"/>
      <c r="V130" s="268"/>
    </row>
    <row r="131" spans="2:25" ht="13.5" thickBot="1" x14ac:dyDescent="0.25">
      <c r="B131" s="103" t="s">
        <v>290</v>
      </c>
      <c r="C131" s="104"/>
      <c r="D131" s="104"/>
      <c r="E131" s="104"/>
      <c r="F131" s="104"/>
      <c r="G131" s="104"/>
      <c r="H131" s="104"/>
      <c r="I131" s="104"/>
      <c r="J131" s="104"/>
      <c r="K131" s="104"/>
      <c r="L131" s="104"/>
      <c r="M131" s="104"/>
      <c r="N131" s="104"/>
      <c r="O131" s="104"/>
      <c r="P131" s="104"/>
      <c r="Q131" s="104"/>
      <c r="R131" s="104"/>
      <c r="S131" s="104"/>
      <c r="T131" s="104"/>
      <c r="U131" s="104"/>
      <c r="V131" s="105"/>
    </row>
    <row r="132" spans="2:25" x14ac:dyDescent="0.2">
      <c r="B132" s="94"/>
      <c r="C132" s="95"/>
      <c r="D132" s="95"/>
      <c r="E132" s="95"/>
      <c r="F132" s="95"/>
      <c r="G132" s="95"/>
      <c r="H132" s="95"/>
      <c r="I132" s="95"/>
      <c r="J132" s="95"/>
      <c r="K132" s="95"/>
      <c r="L132" s="95"/>
      <c r="M132" s="95"/>
      <c r="N132" s="95"/>
      <c r="O132" s="95"/>
      <c r="P132" s="95"/>
      <c r="Q132" s="95"/>
      <c r="R132" s="95"/>
      <c r="S132" s="95"/>
      <c r="T132" s="95"/>
      <c r="U132" s="95"/>
      <c r="V132" s="96"/>
    </row>
    <row r="133" spans="2:25" x14ac:dyDescent="0.2">
      <c r="B133" s="132" t="s">
        <v>291</v>
      </c>
      <c r="C133" s="98"/>
      <c r="D133" s="98"/>
      <c r="E133" s="98"/>
      <c r="F133" s="98"/>
      <c r="G133" s="98"/>
      <c r="H133" s="98"/>
      <c r="I133" s="98"/>
      <c r="J133" s="98"/>
      <c r="K133" s="98"/>
      <c r="L133" s="98"/>
      <c r="M133" s="98"/>
      <c r="N133" s="98"/>
      <c r="O133" s="98"/>
      <c r="P133" s="98"/>
      <c r="Q133" s="98"/>
      <c r="R133" s="98"/>
      <c r="S133" s="98"/>
      <c r="T133" s="98"/>
      <c r="U133" s="98"/>
      <c r="V133" s="99"/>
      <c r="Y133" s="83"/>
    </row>
    <row r="134" spans="2:25" x14ac:dyDescent="0.2">
      <c r="B134" s="133"/>
      <c r="C134" s="98"/>
      <c r="D134" s="98"/>
      <c r="E134" s="98"/>
      <c r="F134" s="98"/>
      <c r="G134" s="98"/>
      <c r="H134" s="98"/>
      <c r="I134" s="98"/>
      <c r="J134" s="98"/>
      <c r="K134" s="98"/>
      <c r="L134" s="98"/>
      <c r="M134" s="98"/>
      <c r="N134" s="98"/>
      <c r="O134" s="98"/>
      <c r="P134" s="98"/>
      <c r="Q134" s="98"/>
      <c r="R134" s="98"/>
      <c r="S134" s="98"/>
      <c r="T134" s="98"/>
      <c r="U134" s="98"/>
      <c r="V134" s="99"/>
    </row>
    <row r="135" spans="2:25" ht="12.75" customHeight="1" x14ac:dyDescent="0.2">
      <c r="B135" s="251" t="s">
        <v>414</v>
      </c>
      <c r="C135" s="252"/>
      <c r="D135" s="252"/>
      <c r="E135" s="252"/>
      <c r="F135" s="252"/>
      <c r="G135" s="252"/>
      <c r="H135" s="252"/>
      <c r="I135" s="252"/>
      <c r="J135" s="252"/>
      <c r="K135" s="252"/>
      <c r="L135" s="252"/>
      <c r="M135" s="252"/>
      <c r="N135" s="252"/>
      <c r="O135" s="252"/>
      <c r="P135" s="252"/>
      <c r="Q135" s="252"/>
      <c r="R135" s="252"/>
      <c r="S135" s="252"/>
      <c r="T135" s="252"/>
      <c r="U135" s="252"/>
      <c r="V135" s="253"/>
    </row>
    <row r="136" spans="2:25" x14ac:dyDescent="0.2">
      <c r="B136" s="251"/>
      <c r="C136" s="252"/>
      <c r="D136" s="252"/>
      <c r="E136" s="252"/>
      <c r="F136" s="252"/>
      <c r="G136" s="252"/>
      <c r="H136" s="252"/>
      <c r="I136" s="252"/>
      <c r="J136" s="252"/>
      <c r="K136" s="252"/>
      <c r="L136" s="252"/>
      <c r="M136" s="252"/>
      <c r="N136" s="252"/>
      <c r="O136" s="252"/>
      <c r="P136" s="252"/>
      <c r="Q136" s="252"/>
      <c r="R136" s="252"/>
      <c r="S136" s="252"/>
      <c r="T136" s="252"/>
      <c r="U136" s="252"/>
      <c r="V136" s="253"/>
    </row>
    <row r="137" spans="2:25" x14ac:dyDescent="0.2">
      <c r="B137" s="251"/>
      <c r="C137" s="252"/>
      <c r="D137" s="252"/>
      <c r="E137" s="252"/>
      <c r="F137" s="252"/>
      <c r="G137" s="252"/>
      <c r="H137" s="252"/>
      <c r="I137" s="252"/>
      <c r="J137" s="252"/>
      <c r="K137" s="252"/>
      <c r="L137" s="252"/>
      <c r="M137" s="252"/>
      <c r="N137" s="252"/>
      <c r="O137" s="252"/>
      <c r="P137" s="252"/>
      <c r="Q137" s="252"/>
      <c r="R137" s="252"/>
      <c r="S137" s="252"/>
      <c r="T137" s="252"/>
      <c r="U137" s="252"/>
      <c r="V137" s="253"/>
    </row>
    <row r="138" spans="2:25" x14ac:dyDescent="0.2">
      <c r="B138" s="149"/>
      <c r="C138" s="150"/>
      <c r="D138" s="150"/>
      <c r="E138" s="150"/>
      <c r="F138" s="150"/>
      <c r="G138" s="150"/>
      <c r="H138" s="150"/>
      <c r="I138" s="150"/>
      <c r="J138" s="150"/>
      <c r="K138" s="150"/>
      <c r="L138" s="150"/>
      <c r="M138" s="98"/>
      <c r="N138" s="98"/>
      <c r="O138" s="98"/>
      <c r="P138" s="98"/>
      <c r="Q138" s="98"/>
      <c r="R138" s="98"/>
      <c r="S138" s="98"/>
      <c r="T138" s="98"/>
      <c r="U138" s="98"/>
      <c r="V138" s="99"/>
    </row>
    <row r="139" spans="2:25" x14ac:dyDescent="0.2">
      <c r="B139" s="272" t="s">
        <v>415</v>
      </c>
      <c r="C139" s="273"/>
      <c r="D139" s="273"/>
      <c r="E139" s="273"/>
      <c r="F139" s="273"/>
      <c r="G139" s="273"/>
      <c r="H139" s="273"/>
      <c r="I139" s="273"/>
      <c r="J139" s="273"/>
      <c r="K139" s="273"/>
      <c r="L139" s="273"/>
      <c r="M139" s="273"/>
      <c r="N139" s="273"/>
      <c r="O139" s="273"/>
      <c r="P139" s="273"/>
      <c r="Q139" s="273"/>
      <c r="R139" s="273"/>
      <c r="S139" s="273"/>
      <c r="T139" s="273"/>
      <c r="U139" s="273"/>
      <c r="V139" s="274"/>
    </row>
    <row r="140" spans="2:25" x14ac:dyDescent="0.2">
      <c r="B140" s="149"/>
      <c r="C140" s="150"/>
      <c r="D140" s="150"/>
      <c r="E140" s="150"/>
      <c r="F140" s="150"/>
      <c r="G140" s="150"/>
      <c r="H140" s="150"/>
      <c r="I140" s="150"/>
      <c r="J140" s="150"/>
      <c r="K140" s="150"/>
      <c r="L140" s="150"/>
      <c r="M140" s="98"/>
      <c r="N140" s="98"/>
      <c r="O140" s="98"/>
      <c r="P140" s="98"/>
      <c r="Q140" s="98"/>
      <c r="R140" s="98"/>
      <c r="S140" s="98"/>
      <c r="T140" s="98"/>
      <c r="U140" s="98"/>
      <c r="V140" s="99"/>
    </row>
    <row r="141" spans="2:25" x14ac:dyDescent="0.2">
      <c r="B141" s="149"/>
      <c r="C141" s="150"/>
      <c r="D141" s="150"/>
      <c r="E141" s="150"/>
      <c r="F141" s="150"/>
      <c r="G141" s="150"/>
      <c r="H141" s="150"/>
      <c r="I141" s="150"/>
      <c r="J141" s="150"/>
      <c r="K141" s="150"/>
      <c r="L141" s="150"/>
      <c r="M141" s="98"/>
      <c r="N141" s="98"/>
      <c r="O141" s="98"/>
      <c r="P141" s="98"/>
      <c r="Q141" s="98"/>
      <c r="R141" s="98"/>
      <c r="S141" s="98"/>
      <c r="T141" s="98"/>
      <c r="U141" s="98"/>
      <c r="V141" s="99"/>
    </row>
    <row r="142" spans="2:25" x14ac:dyDescent="0.2">
      <c r="B142" s="149"/>
      <c r="C142" s="194" t="s">
        <v>281</v>
      </c>
      <c r="D142" s="150"/>
      <c r="E142" s="150"/>
      <c r="F142" s="150"/>
      <c r="G142" s="150"/>
      <c r="H142" s="150"/>
      <c r="I142" s="194" t="s">
        <v>282</v>
      </c>
      <c r="J142" s="150"/>
      <c r="K142" s="150"/>
      <c r="L142" s="150"/>
      <c r="M142" s="98"/>
      <c r="N142" s="98"/>
      <c r="O142" s="98"/>
      <c r="P142" s="98"/>
      <c r="Q142" s="98"/>
      <c r="R142" s="98"/>
      <c r="S142" s="98"/>
      <c r="T142" s="98"/>
      <c r="U142" s="98"/>
      <c r="V142" s="99"/>
    </row>
    <row r="143" spans="2:25" x14ac:dyDescent="0.2">
      <c r="B143" s="134"/>
      <c r="C143" s="110"/>
      <c r="D143" s="110"/>
      <c r="E143" s="110"/>
      <c r="F143" s="110"/>
      <c r="G143" s="110"/>
      <c r="H143" s="110"/>
      <c r="I143" s="110"/>
      <c r="J143" s="110"/>
      <c r="K143" s="110"/>
      <c r="L143" s="110"/>
      <c r="M143" s="98"/>
      <c r="N143" s="98"/>
      <c r="O143" s="98"/>
      <c r="P143" s="98"/>
      <c r="Q143" s="98"/>
      <c r="R143" s="98"/>
      <c r="S143" s="98"/>
      <c r="T143" s="98"/>
      <c r="U143" s="98"/>
      <c r="V143" s="99"/>
    </row>
    <row r="144" spans="2:25" x14ac:dyDescent="0.2">
      <c r="B144" s="134"/>
      <c r="C144" s="113" t="s">
        <v>294</v>
      </c>
      <c r="D144" s="113" t="s">
        <v>295</v>
      </c>
      <c r="E144" s="113" t="s">
        <v>296</v>
      </c>
      <c r="F144" s="113" t="s">
        <v>304</v>
      </c>
      <c r="G144" s="98"/>
      <c r="H144" s="98"/>
      <c r="I144" s="113" t="s">
        <v>294</v>
      </c>
      <c r="J144" s="113" t="s">
        <v>295</v>
      </c>
      <c r="K144" s="113" t="s">
        <v>296</v>
      </c>
      <c r="L144" s="113" t="s">
        <v>304</v>
      </c>
      <c r="M144" s="98"/>
      <c r="N144" s="98"/>
      <c r="O144" s="98"/>
      <c r="P144" s="98"/>
      <c r="Q144" s="98"/>
      <c r="R144" s="98"/>
      <c r="S144" s="98"/>
      <c r="T144" s="98"/>
      <c r="U144" s="98"/>
      <c r="V144" s="99"/>
    </row>
    <row r="145" spans="2:22" x14ac:dyDescent="0.2">
      <c r="B145" s="134"/>
      <c r="C145" s="147" t="s">
        <v>297</v>
      </c>
      <c r="D145" s="111" t="s">
        <v>298</v>
      </c>
      <c r="E145" s="112">
        <v>169390</v>
      </c>
      <c r="F145" s="112"/>
      <c r="G145" s="98"/>
      <c r="H145" s="98"/>
      <c r="I145" s="147" t="s">
        <v>297</v>
      </c>
      <c r="J145" s="111" t="s">
        <v>298</v>
      </c>
      <c r="K145" s="112">
        <v>0</v>
      </c>
      <c r="L145" s="112"/>
      <c r="M145" s="98"/>
      <c r="N145" s="98"/>
      <c r="O145" s="98"/>
      <c r="P145" s="98"/>
      <c r="Q145" s="98"/>
      <c r="R145" s="98"/>
      <c r="S145" s="98"/>
      <c r="T145" s="98"/>
      <c r="U145" s="98"/>
      <c r="V145" s="99"/>
    </row>
    <row r="146" spans="2:22" x14ac:dyDescent="0.2">
      <c r="B146" s="134"/>
      <c r="C146" s="147" t="s">
        <v>300</v>
      </c>
      <c r="D146" s="111" t="s">
        <v>298</v>
      </c>
      <c r="E146" s="112">
        <v>0</v>
      </c>
      <c r="F146" s="112">
        <f>ABS(E146-E145)</f>
        <v>169390</v>
      </c>
      <c r="G146" s="98"/>
      <c r="H146" s="98"/>
      <c r="I146" s="147" t="s">
        <v>300</v>
      </c>
      <c r="J146" s="111" t="s">
        <v>298</v>
      </c>
      <c r="K146" s="112">
        <v>-167100</v>
      </c>
      <c r="L146" s="112">
        <f>ABS(K146-K145)</f>
        <v>167100</v>
      </c>
      <c r="M146" s="98"/>
      <c r="N146" s="98"/>
      <c r="O146" s="98"/>
      <c r="P146" s="98"/>
      <c r="Q146" s="98"/>
      <c r="R146" s="98"/>
      <c r="S146" s="98"/>
      <c r="T146" s="98"/>
      <c r="U146" s="98"/>
      <c r="V146" s="99"/>
    </row>
    <row r="147" spans="2:22" x14ac:dyDescent="0.2">
      <c r="B147" s="97"/>
      <c r="C147" s="98"/>
      <c r="D147" s="98"/>
      <c r="E147" s="98"/>
      <c r="F147" s="98"/>
      <c r="G147" s="98"/>
      <c r="H147" s="98"/>
      <c r="I147" s="98"/>
      <c r="J147" s="98"/>
      <c r="K147" s="98"/>
      <c r="L147" s="98"/>
      <c r="M147" s="98"/>
      <c r="N147" s="98"/>
      <c r="O147" s="98"/>
      <c r="P147" s="98"/>
      <c r="Q147" s="98"/>
      <c r="R147" s="98"/>
      <c r="S147" s="98"/>
      <c r="T147" s="98"/>
      <c r="U147" s="98"/>
      <c r="V147" s="99"/>
    </row>
    <row r="148" spans="2:22" ht="13.5" thickBot="1" x14ac:dyDescent="0.25">
      <c r="B148" s="100"/>
      <c r="C148" s="101"/>
      <c r="D148" s="101"/>
      <c r="E148" s="101"/>
      <c r="F148" s="101"/>
      <c r="G148" s="101"/>
      <c r="H148" s="101"/>
      <c r="I148" s="101"/>
      <c r="J148" s="101"/>
      <c r="K148" s="101"/>
      <c r="L148" s="101"/>
      <c r="M148" s="101"/>
      <c r="N148" s="101"/>
      <c r="O148" s="101"/>
      <c r="P148" s="101"/>
      <c r="Q148" s="101"/>
      <c r="R148" s="101"/>
      <c r="S148" s="101"/>
      <c r="T148" s="101"/>
      <c r="U148" s="101"/>
      <c r="V148" s="102"/>
    </row>
  </sheetData>
  <mergeCells count="4">
    <mergeCell ref="B129:L129"/>
    <mergeCell ref="M129:V130"/>
    <mergeCell ref="B135:V137"/>
    <mergeCell ref="B139:V139"/>
  </mergeCell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48"/>
  <sheetViews>
    <sheetView workbookViewId="0"/>
  </sheetViews>
  <sheetFormatPr defaultRowHeight="12.75" x14ac:dyDescent="0.2"/>
  <cols>
    <col min="6" max="6" width="9.5703125" bestFit="1" customWidth="1"/>
  </cols>
  <sheetData>
    <row r="2" spans="2:22" ht="26.25" x14ac:dyDescent="0.4">
      <c r="B2" s="139" t="s">
        <v>416</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411</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6"/>
      <c r="M55" s="95"/>
      <c r="N55" s="95"/>
      <c r="O55" s="95"/>
      <c r="P55" s="95"/>
      <c r="Q55" s="95"/>
      <c r="R55" s="95"/>
      <c r="S55" s="95"/>
      <c r="T55" s="95"/>
      <c r="U55" s="95"/>
      <c r="V55" s="96"/>
    </row>
    <row r="56" spans="2:22" x14ac:dyDescent="0.2">
      <c r="B56" s="132" t="s">
        <v>283</v>
      </c>
      <c r="C56" s="98"/>
      <c r="D56" s="98"/>
      <c r="E56" s="98"/>
      <c r="F56" s="98"/>
      <c r="G56" s="98"/>
      <c r="H56" s="98"/>
      <c r="I56" s="98"/>
      <c r="J56" s="98"/>
      <c r="K56" s="98"/>
      <c r="L56" s="99"/>
      <c r="M56" s="127" t="s">
        <v>284</v>
      </c>
      <c r="N56" s="98"/>
      <c r="O56" s="98"/>
      <c r="P56" s="98"/>
      <c r="Q56" s="98"/>
      <c r="R56" s="98"/>
      <c r="S56" s="98"/>
      <c r="T56" s="98"/>
      <c r="U56" s="98"/>
      <c r="V56" s="99"/>
    </row>
    <row r="57" spans="2:22" x14ac:dyDescent="0.2">
      <c r="B57" s="97"/>
      <c r="C57" s="98"/>
      <c r="D57" s="98"/>
      <c r="E57" s="98"/>
      <c r="F57" s="98"/>
      <c r="G57" s="98"/>
      <c r="H57" s="98"/>
      <c r="I57" s="98"/>
      <c r="J57" s="98"/>
      <c r="K57" s="98"/>
      <c r="L57" s="99"/>
      <c r="M57" s="98"/>
      <c r="N57" s="98"/>
      <c r="O57" s="98"/>
      <c r="P57" s="98"/>
      <c r="Q57" s="98"/>
      <c r="R57" s="98"/>
      <c r="S57" s="98"/>
      <c r="T57" s="98"/>
      <c r="U57" s="98"/>
      <c r="V57" s="99"/>
    </row>
    <row r="58" spans="2:22" x14ac:dyDescent="0.2">
      <c r="B58" s="97"/>
      <c r="C58" s="98"/>
      <c r="D58" s="98"/>
      <c r="E58" s="98"/>
      <c r="F58" s="98"/>
      <c r="G58" s="98"/>
      <c r="H58" s="98"/>
      <c r="I58" s="98"/>
      <c r="J58" s="98"/>
      <c r="K58" s="98"/>
      <c r="L58" s="99"/>
      <c r="M58" s="98"/>
      <c r="N58" s="98"/>
      <c r="O58" s="98"/>
      <c r="P58" s="98"/>
      <c r="Q58" s="98"/>
      <c r="R58" s="98"/>
      <c r="S58" s="98"/>
      <c r="T58" s="98"/>
      <c r="U58" s="98"/>
      <c r="V58" s="99"/>
    </row>
    <row r="59" spans="2:22" x14ac:dyDescent="0.2">
      <c r="B59" s="97"/>
      <c r="C59" s="98"/>
      <c r="D59" s="98"/>
      <c r="E59" s="98"/>
      <c r="F59" s="98"/>
      <c r="G59" s="98"/>
      <c r="H59" s="98"/>
      <c r="I59" s="98"/>
      <c r="J59" s="98"/>
      <c r="K59" s="98"/>
      <c r="L59" s="99"/>
      <c r="M59" s="98"/>
      <c r="N59" s="98"/>
      <c r="O59" s="98"/>
      <c r="P59" s="98"/>
      <c r="Q59" s="98"/>
      <c r="R59" s="98"/>
      <c r="S59" s="98"/>
      <c r="T59" s="98"/>
      <c r="U59" s="98"/>
      <c r="V59" s="99"/>
    </row>
    <row r="60" spans="2:22" x14ac:dyDescent="0.2">
      <c r="B60" s="97"/>
      <c r="C60" s="98"/>
      <c r="D60" s="98"/>
      <c r="E60" s="98"/>
      <c r="F60" s="98"/>
      <c r="G60" s="98"/>
      <c r="H60" s="98"/>
      <c r="I60" s="98"/>
      <c r="J60" s="98"/>
      <c r="K60" s="98"/>
      <c r="L60" s="99"/>
      <c r="M60" s="98"/>
      <c r="N60" s="98"/>
      <c r="O60" s="98"/>
      <c r="P60" s="98"/>
      <c r="Q60" s="98"/>
      <c r="R60" s="98"/>
      <c r="S60" s="98"/>
      <c r="T60" s="98"/>
      <c r="U60" s="98"/>
      <c r="V60" s="99"/>
    </row>
    <row r="61" spans="2:22" x14ac:dyDescent="0.2">
      <c r="B61" s="97"/>
      <c r="C61" s="98"/>
      <c r="D61" s="98"/>
      <c r="E61" s="98"/>
      <c r="F61" s="98"/>
      <c r="G61" s="98"/>
      <c r="H61" s="98"/>
      <c r="I61" s="98"/>
      <c r="J61" s="98"/>
      <c r="K61" s="98"/>
      <c r="L61" s="99"/>
      <c r="M61" s="98"/>
      <c r="N61" s="98"/>
      <c r="O61" s="98"/>
      <c r="P61" s="98"/>
      <c r="Q61" s="98"/>
      <c r="R61" s="98"/>
      <c r="S61" s="98"/>
      <c r="T61" s="98"/>
      <c r="U61" s="98"/>
      <c r="V61" s="99"/>
    </row>
    <row r="62" spans="2:22" x14ac:dyDescent="0.2">
      <c r="B62" s="97"/>
      <c r="C62" s="98"/>
      <c r="D62" s="98"/>
      <c r="E62" s="98"/>
      <c r="F62" s="98"/>
      <c r="G62" s="98"/>
      <c r="H62" s="98"/>
      <c r="I62" s="98"/>
      <c r="J62" s="98"/>
      <c r="K62" s="98"/>
      <c r="L62" s="99"/>
      <c r="M62" s="98"/>
      <c r="N62" s="98"/>
      <c r="O62" s="98"/>
      <c r="P62" s="98"/>
      <c r="Q62" s="98"/>
      <c r="R62" s="98"/>
      <c r="S62" s="98"/>
      <c r="T62" s="98"/>
      <c r="U62" s="98"/>
      <c r="V62" s="99"/>
    </row>
    <row r="63" spans="2:22" x14ac:dyDescent="0.2">
      <c r="B63" s="97"/>
      <c r="C63" s="98"/>
      <c r="D63" s="98"/>
      <c r="E63" s="98"/>
      <c r="F63" s="98"/>
      <c r="G63" s="98"/>
      <c r="H63" s="98"/>
      <c r="I63" s="98"/>
      <c r="J63" s="98"/>
      <c r="K63" s="98"/>
      <c r="L63" s="99"/>
      <c r="M63" s="98"/>
      <c r="N63" s="98"/>
      <c r="O63" s="98"/>
      <c r="P63" s="98"/>
      <c r="Q63" s="98"/>
      <c r="R63" s="98"/>
      <c r="S63" s="98"/>
      <c r="T63" s="98"/>
      <c r="U63" s="98"/>
      <c r="V63" s="99"/>
    </row>
    <row r="64" spans="2:22" x14ac:dyDescent="0.2">
      <c r="B64" s="97"/>
      <c r="C64" s="98"/>
      <c r="D64" s="98"/>
      <c r="E64" s="98"/>
      <c r="F64" s="98"/>
      <c r="G64" s="98"/>
      <c r="H64" s="98"/>
      <c r="I64" s="98"/>
      <c r="J64" s="98"/>
      <c r="K64" s="98"/>
      <c r="L64" s="99"/>
      <c r="M64" s="98"/>
      <c r="N64" s="98"/>
      <c r="O64" s="98"/>
      <c r="P64" s="98"/>
      <c r="Q64" s="98"/>
      <c r="R64" s="98"/>
      <c r="S64" s="98"/>
      <c r="T64" s="98"/>
      <c r="U64" s="98"/>
      <c r="V64" s="99"/>
    </row>
    <row r="65" spans="2:22" x14ac:dyDescent="0.2">
      <c r="B65" s="97"/>
      <c r="C65" s="98"/>
      <c r="D65" s="98"/>
      <c r="E65" s="98"/>
      <c r="F65" s="98"/>
      <c r="G65" s="98"/>
      <c r="H65" s="98"/>
      <c r="I65" s="98"/>
      <c r="J65" s="98"/>
      <c r="K65" s="98"/>
      <c r="L65" s="99"/>
      <c r="M65" s="98"/>
      <c r="N65" s="98"/>
      <c r="O65" s="98"/>
      <c r="P65" s="98"/>
      <c r="Q65" s="98"/>
      <c r="R65" s="98"/>
      <c r="S65" s="98"/>
      <c r="T65" s="98"/>
      <c r="U65" s="98"/>
      <c r="V65" s="99"/>
    </row>
    <row r="66" spans="2:22" x14ac:dyDescent="0.2">
      <c r="B66" s="97"/>
      <c r="C66" s="98"/>
      <c r="D66" s="98"/>
      <c r="E66" s="98"/>
      <c r="F66" s="98"/>
      <c r="G66" s="98"/>
      <c r="H66" s="98"/>
      <c r="I66" s="98"/>
      <c r="J66" s="98"/>
      <c r="K66" s="98"/>
      <c r="L66" s="99"/>
      <c r="M66" s="98"/>
      <c r="N66" s="98"/>
      <c r="O66" s="98"/>
      <c r="P66" s="98"/>
      <c r="Q66" s="98"/>
      <c r="R66" s="98"/>
      <c r="S66" s="98"/>
      <c r="T66" s="98"/>
      <c r="U66" s="98"/>
      <c r="V66" s="99"/>
    </row>
    <row r="67" spans="2:22" x14ac:dyDescent="0.2">
      <c r="B67" s="97"/>
      <c r="C67" s="98"/>
      <c r="D67" s="98"/>
      <c r="E67" s="98"/>
      <c r="F67" s="98"/>
      <c r="G67" s="98"/>
      <c r="H67" s="98"/>
      <c r="I67" s="98"/>
      <c r="J67" s="98"/>
      <c r="K67" s="98"/>
      <c r="L67" s="99"/>
      <c r="M67" s="98"/>
      <c r="N67" s="98"/>
      <c r="O67" s="98"/>
      <c r="P67" s="98"/>
      <c r="Q67" s="98"/>
      <c r="R67" s="98"/>
      <c r="S67" s="98"/>
      <c r="T67" s="98"/>
      <c r="U67" s="98"/>
      <c r="V67" s="99"/>
    </row>
    <row r="68" spans="2:22" x14ac:dyDescent="0.2">
      <c r="B68" s="97"/>
      <c r="C68" s="98"/>
      <c r="D68" s="98"/>
      <c r="E68" s="98"/>
      <c r="F68" s="98"/>
      <c r="G68" s="98"/>
      <c r="H68" s="98"/>
      <c r="I68" s="98"/>
      <c r="J68" s="98"/>
      <c r="K68" s="98"/>
      <c r="L68" s="99"/>
      <c r="M68" s="98"/>
      <c r="N68" s="98"/>
      <c r="O68" s="98"/>
      <c r="P68" s="98"/>
      <c r="Q68" s="98"/>
      <c r="R68" s="98"/>
      <c r="S68" s="98"/>
      <c r="T68" s="98"/>
      <c r="U68" s="98"/>
      <c r="V68" s="99"/>
    </row>
    <row r="69" spans="2:22" x14ac:dyDescent="0.2">
      <c r="B69" s="97"/>
      <c r="C69" s="98"/>
      <c r="D69" s="98"/>
      <c r="E69" s="98"/>
      <c r="F69" s="98"/>
      <c r="G69" s="98"/>
      <c r="H69" s="98"/>
      <c r="I69" s="98"/>
      <c r="J69" s="98"/>
      <c r="K69" s="98"/>
      <c r="L69" s="99"/>
      <c r="M69" s="98"/>
      <c r="N69" s="98"/>
      <c r="O69" s="98"/>
      <c r="P69" s="98"/>
      <c r="Q69" s="98"/>
      <c r="R69" s="98"/>
      <c r="S69" s="98"/>
      <c r="T69" s="98"/>
      <c r="U69" s="98"/>
      <c r="V69" s="99"/>
    </row>
    <row r="70" spans="2:22" x14ac:dyDescent="0.2">
      <c r="B70" s="97"/>
      <c r="C70" s="98"/>
      <c r="D70" s="98"/>
      <c r="E70" s="98"/>
      <c r="F70" s="98"/>
      <c r="G70" s="98"/>
      <c r="H70" s="98"/>
      <c r="I70" s="98"/>
      <c r="J70" s="98"/>
      <c r="K70" s="98"/>
      <c r="L70" s="99"/>
      <c r="M70" s="98"/>
      <c r="N70" s="98"/>
      <c r="O70" s="98"/>
      <c r="P70" s="98"/>
      <c r="Q70" s="98"/>
      <c r="R70" s="98"/>
      <c r="S70" s="98"/>
      <c r="T70" s="98"/>
      <c r="U70" s="98"/>
      <c r="V70" s="99"/>
    </row>
    <row r="71" spans="2:22" x14ac:dyDescent="0.2">
      <c r="B71" s="97"/>
      <c r="C71" s="98"/>
      <c r="D71" s="98"/>
      <c r="E71" s="98"/>
      <c r="F71" s="98"/>
      <c r="G71" s="98"/>
      <c r="H71" s="98"/>
      <c r="I71" s="98"/>
      <c r="J71" s="98"/>
      <c r="K71" s="98"/>
      <c r="L71" s="99"/>
      <c r="M71" s="98"/>
      <c r="N71" s="98"/>
      <c r="O71" s="98"/>
      <c r="P71" s="98"/>
      <c r="Q71" s="98"/>
      <c r="R71" s="98"/>
      <c r="S71" s="98"/>
      <c r="T71" s="98"/>
      <c r="U71" s="98"/>
      <c r="V71" s="99"/>
    </row>
    <row r="72" spans="2:22" x14ac:dyDescent="0.2">
      <c r="B72" s="97"/>
      <c r="C72" s="98"/>
      <c r="D72" s="98"/>
      <c r="E72" s="98"/>
      <c r="F72" s="98"/>
      <c r="G72" s="98"/>
      <c r="H72" s="98"/>
      <c r="I72" s="98"/>
      <c r="J72" s="98"/>
      <c r="K72" s="98"/>
      <c r="L72" s="99"/>
      <c r="M72" s="98"/>
      <c r="N72" s="98"/>
      <c r="O72" s="98"/>
      <c r="P72" s="98"/>
      <c r="Q72" s="98"/>
      <c r="R72" s="98"/>
      <c r="S72" s="98"/>
      <c r="T72" s="98"/>
      <c r="U72" s="98"/>
      <c r="V72" s="99"/>
    </row>
    <row r="73" spans="2:22" x14ac:dyDescent="0.2">
      <c r="B73" s="97"/>
      <c r="C73" s="98"/>
      <c r="D73" s="98"/>
      <c r="E73" s="98"/>
      <c r="F73" s="98"/>
      <c r="G73" s="98"/>
      <c r="H73" s="98"/>
      <c r="I73" s="98"/>
      <c r="J73" s="98"/>
      <c r="K73" s="98"/>
      <c r="L73" s="99"/>
      <c r="M73" s="98"/>
      <c r="N73" s="98"/>
      <c r="O73" s="98"/>
      <c r="P73" s="98"/>
      <c r="Q73" s="98"/>
      <c r="R73" s="98"/>
      <c r="S73" s="98"/>
      <c r="T73" s="98"/>
      <c r="U73" s="98"/>
      <c r="V73" s="99"/>
    </row>
    <row r="74" spans="2:22" x14ac:dyDescent="0.2">
      <c r="B74" s="97"/>
      <c r="C74" s="98"/>
      <c r="D74" s="98"/>
      <c r="E74" s="98"/>
      <c r="F74" s="98"/>
      <c r="G74" s="98"/>
      <c r="H74" s="98"/>
      <c r="I74" s="98"/>
      <c r="J74" s="98"/>
      <c r="K74" s="98"/>
      <c r="L74" s="99"/>
      <c r="M74" s="98"/>
      <c r="N74" s="98"/>
      <c r="O74" s="98"/>
      <c r="P74" s="98"/>
      <c r="Q74" s="98"/>
      <c r="R74" s="98"/>
      <c r="S74" s="98"/>
      <c r="T74" s="98"/>
      <c r="U74" s="98"/>
      <c r="V74" s="99"/>
    </row>
    <row r="75" spans="2:22" x14ac:dyDescent="0.2">
      <c r="B75" s="97"/>
      <c r="C75" s="98"/>
      <c r="D75" s="98"/>
      <c r="E75" s="98"/>
      <c r="F75" s="98"/>
      <c r="G75" s="98"/>
      <c r="H75" s="98"/>
      <c r="I75" s="98"/>
      <c r="J75" s="98"/>
      <c r="K75" s="98"/>
      <c r="L75" s="99"/>
      <c r="M75" s="98"/>
      <c r="N75" s="98"/>
      <c r="O75" s="98"/>
      <c r="P75" s="98"/>
      <c r="Q75" s="98"/>
      <c r="R75" s="98"/>
      <c r="S75" s="98"/>
      <c r="T75" s="98"/>
      <c r="U75" s="98"/>
      <c r="V75" s="99"/>
    </row>
    <row r="76" spans="2:22" x14ac:dyDescent="0.2">
      <c r="B76" s="97"/>
      <c r="C76" s="98"/>
      <c r="D76" s="98"/>
      <c r="E76" s="98"/>
      <c r="F76" s="98"/>
      <c r="G76" s="98"/>
      <c r="H76" s="98"/>
      <c r="I76" s="98"/>
      <c r="J76" s="98"/>
      <c r="K76" s="98"/>
      <c r="L76" s="99"/>
      <c r="M76" s="98"/>
      <c r="N76" s="98"/>
      <c r="O76" s="98"/>
      <c r="P76" s="98"/>
      <c r="Q76" s="98"/>
      <c r="R76" s="98"/>
      <c r="S76" s="98"/>
      <c r="T76" s="98"/>
      <c r="U76" s="98"/>
      <c r="V76" s="99"/>
    </row>
    <row r="77" spans="2:22" x14ac:dyDescent="0.2">
      <c r="B77" s="97"/>
      <c r="C77" s="98"/>
      <c r="D77" s="98"/>
      <c r="E77" s="98"/>
      <c r="F77" s="98"/>
      <c r="G77" s="98"/>
      <c r="H77" s="98"/>
      <c r="I77" s="98"/>
      <c r="J77" s="98"/>
      <c r="K77" s="98"/>
      <c r="L77" s="99"/>
      <c r="M77" s="98"/>
      <c r="N77" s="98"/>
      <c r="O77" s="98"/>
      <c r="P77" s="98"/>
      <c r="Q77" s="98"/>
      <c r="R77" s="98"/>
      <c r="S77" s="98"/>
      <c r="T77" s="98"/>
      <c r="U77" s="98"/>
      <c r="V77" s="99"/>
    </row>
    <row r="78" spans="2:22" x14ac:dyDescent="0.2">
      <c r="B78" s="97"/>
      <c r="C78" s="98"/>
      <c r="D78" s="98"/>
      <c r="E78" s="98"/>
      <c r="F78" s="98"/>
      <c r="G78" s="98"/>
      <c r="H78" s="98"/>
      <c r="I78" s="98"/>
      <c r="J78" s="98"/>
      <c r="K78" s="98"/>
      <c r="L78" s="99"/>
      <c r="M78" s="98"/>
      <c r="N78" s="98"/>
      <c r="O78" s="98"/>
      <c r="P78" s="98"/>
      <c r="Q78" s="98"/>
      <c r="R78" s="98"/>
      <c r="S78" s="98"/>
      <c r="T78" s="98"/>
      <c r="U78" s="98"/>
      <c r="V78" s="99"/>
    </row>
    <row r="79" spans="2:22" x14ac:dyDescent="0.2">
      <c r="B79" s="97"/>
      <c r="C79" s="98"/>
      <c r="D79" s="98"/>
      <c r="E79" s="98"/>
      <c r="F79" s="98"/>
      <c r="G79" s="98"/>
      <c r="H79" s="98"/>
      <c r="I79" s="98"/>
      <c r="J79" s="98"/>
      <c r="K79" s="98"/>
      <c r="L79" s="99"/>
      <c r="M79" s="98"/>
      <c r="N79" s="98"/>
      <c r="O79" s="98"/>
      <c r="P79" s="98"/>
      <c r="Q79" s="98"/>
      <c r="R79" s="98"/>
      <c r="S79" s="98"/>
      <c r="T79" s="98"/>
      <c r="U79" s="98"/>
      <c r="V79" s="99"/>
    </row>
    <row r="80" spans="2:22" x14ac:dyDescent="0.2">
      <c r="B80" s="97"/>
      <c r="C80" s="98"/>
      <c r="D80" s="98"/>
      <c r="E80" s="98"/>
      <c r="F80" s="98"/>
      <c r="G80" s="98"/>
      <c r="H80" s="98"/>
      <c r="I80" s="98"/>
      <c r="J80" s="98"/>
      <c r="K80" s="98"/>
      <c r="L80" s="99"/>
      <c r="M80" s="98"/>
      <c r="N80" s="98"/>
      <c r="O80" s="98"/>
      <c r="P80" s="98"/>
      <c r="Q80" s="98"/>
      <c r="R80" s="98"/>
      <c r="S80" s="98"/>
      <c r="T80" s="98"/>
      <c r="U80" s="98"/>
      <c r="V80" s="99"/>
    </row>
    <row r="81" spans="2:22" x14ac:dyDescent="0.2">
      <c r="B81" s="97"/>
      <c r="C81" s="98"/>
      <c r="D81" s="98"/>
      <c r="E81" s="98"/>
      <c r="F81" s="98"/>
      <c r="G81" s="98"/>
      <c r="H81" s="98"/>
      <c r="I81" s="98"/>
      <c r="J81" s="98"/>
      <c r="K81" s="98"/>
      <c r="L81" s="99"/>
      <c r="M81" s="98"/>
      <c r="N81" s="98"/>
      <c r="O81" s="98"/>
      <c r="P81" s="98"/>
      <c r="Q81" s="98"/>
      <c r="R81" s="98"/>
      <c r="S81" s="98"/>
      <c r="T81" s="98"/>
      <c r="U81" s="98"/>
      <c r="V81" s="99"/>
    </row>
    <row r="82" spans="2:22" x14ac:dyDescent="0.2">
      <c r="B82" s="97"/>
      <c r="C82" s="98"/>
      <c r="D82" s="98"/>
      <c r="E82" s="98"/>
      <c r="F82" s="98"/>
      <c r="G82" s="98"/>
      <c r="H82" s="98"/>
      <c r="I82" s="98"/>
      <c r="J82" s="98"/>
      <c r="K82" s="98"/>
      <c r="L82" s="99"/>
      <c r="M82" s="98"/>
      <c r="N82" s="98"/>
      <c r="O82" s="98"/>
      <c r="P82" s="98"/>
      <c r="Q82" s="98"/>
      <c r="R82" s="98"/>
      <c r="S82" s="98"/>
      <c r="T82" s="98"/>
      <c r="U82" s="98"/>
      <c r="V82" s="99"/>
    </row>
    <row r="83" spans="2:22" x14ac:dyDescent="0.2">
      <c r="B83" s="97"/>
      <c r="C83" s="98"/>
      <c r="D83" s="98"/>
      <c r="E83" s="98"/>
      <c r="F83" s="98"/>
      <c r="G83" s="98"/>
      <c r="H83" s="98"/>
      <c r="I83" s="98"/>
      <c r="J83" s="98"/>
      <c r="K83" s="98"/>
      <c r="L83" s="99"/>
      <c r="M83" s="98"/>
      <c r="N83" s="98"/>
      <c r="O83" s="98"/>
      <c r="P83" s="98"/>
      <c r="Q83" s="98"/>
      <c r="R83" s="98"/>
      <c r="S83" s="98"/>
      <c r="T83" s="98"/>
      <c r="U83" s="98"/>
      <c r="V83" s="99"/>
    </row>
    <row r="84" spans="2:22" x14ac:dyDescent="0.2">
      <c r="B84" s="97"/>
      <c r="C84" s="98"/>
      <c r="D84" s="98"/>
      <c r="E84" s="98"/>
      <c r="F84" s="98"/>
      <c r="G84" s="98"/>
      <c r="H84" s="98"/>
      <c r="I84" s="98"/>
      <c r="J84" s="98"/>
      <c r="K84" s="98"/>
      <c r="L84" s="99"/>
      <c r="M84" s="98"/>
      <c r="N84" s="98"/>
      <c r="O84" s="98"/>
      <c r="P84" s="98"/>
      <c r="Q84" s="98"/>
      <c r="R84" s="98"/>
      <c r="S84" s="98"/>
      <c r="T84" s="98"/>
      <c r="U84" s="98"/>
      <c r="V84" s="99"/>
    </row>
    <row r="85" spans="2:22" x14ac:dyDescent="0.2">
      <c r="B85" s="97"/>
      <c r="C85" s="98"/>
      <c r="D85" s="98"/>
      <c r="E85" s="98"/>
      <c r="F85" s="98"/>
      <c r="G85" s="98"/>
      <c r="H85" s="98"/>
      <c r="I85" s="98"/>
      <c r="J85" s="98"/>
      <c r="K85" s="98"/>
      <c r="L85" s="99"/>
      <c r="M85" s="98"/>
      <c r="N85" s="98"/>
      <c r="O85" s="98"/>
      <c r="P85" s="98"/>
      <c r="Q85" s="98"/>
      <c r="R85" s="98"/>
      <c r="S85" s="98"/>
      <c r="T85" s="98"/>
      <c r="U85" s="98"/>
      <c r="V85" s="99"/>
    </row>
    <row r="86" spans="2:22" ht="12.75" customHeight="1" x14ac:dyDescent="0.2">
      <c r="B86" s="97"/>
      <c r="C86" s="98"/>
      <c r="D86" s="98"/>
      <c r="E86" s="98"/>
      <c r="F86" s="98"/>
      <c r="G86" s="98"/>
      <c r="H86" s="98"/>
      <c r="I86" s="98"/>
      <c r="J86" s="98"/>
      <c r="K86" s="98"/>
      <c r="L86" s="99"/>
      <c r="M86" s="98"/>
      <c r="N86" s="98"/>
      <c r="O86" s="98"/>
      <c r="P86" s="98"/>
      <c r="Q86" s="98"/>
      <c r="R86" s="98"/>
      <c r="S86" s="98"/>
      <c r="T86" s="98"/>
      <c r="U86" s="98"/>
      <c r="V86" s="99"/>
    </row>
    <row r="87" spans="2:22" x14ac:dyDescent="0.2">
      <c r="B87" s="97"/>
      <c r="C87" s="98"/>
      <c r="D87" s="98"/>
      <c r="E87" s="98"/>
      <c r="F87" s="98"/>
      <c r="G87" s="98"/>
      <c r="H87" s="98"/>
      <c r="I87" s="98"/>
      <c r="J87" s="98"/>
      <c r="K87" s="98"/>
      <c r="L87" s="99"/>
      <c r="M87" s="98"/>
      <c r="N87" s="98"/>
      <c r="O87" s="98"/>
      <c r="P87" s="98"/>
      <c r="Q87" s="98"/>
      <c r="R87" s="98"/>
      <c r="S87" s="98"/>
      <c r="T87" s="98"/>
      <c r="U87" s="98"/>
      <c r="V87" s="99"/>
    </row>
    <row r="88" spans="2:22" x14ac:dyDescent="0.2">
      <c r="B88" s="97"/>
      <c r="C88" s="98"/>
      <c r="D88" s="98"/>
      <c r="E88" s="98"/>
      <c r="F88" s="98"/>
      <c r="G88" s="98"/>
      <c r="H88" s="98"/>
      <c r="I88" s="98"/>
      <c r="J88" s="98"/>
      <c r="K88" s="98"/>
      <c r="L88" s="99"/>
      <c r="M88" s="98"/>
      <c r="N88" s="98"/>
      <c r="O88" s="98"/>
      <c r="P88" s="98"/>
      <c r="Q88" s="98"/>
      <c r="R88" s="98"/>
      <c r="S88" s="98"/>
      <c r="T88" s="98"/>
      <c r="U88" s="98"/>
      <c r="V88" s="99"/>
    </row>
    <row r="89" spans="2:22" x14ac:dyDescent="0.2">
      <c r="B89" s="97"/>
      <c r="C89" s="98"/>
      <c r="D89" s="98"/>
      <c r="E89" s="98"/>
      <c r="F89" s="98"/>
      <c r="G89" s="98"/>
      <c r="H89" s="98"/>
      <c r="I89" s="98"/>
      <c r="J89" s="98"/>
      <c r="K89" s="98"/>
      <c r="L89" s="99"/>
      <c r="M89" s="98"/>
      <c r="N89" s="98"/>
      <c r="O89" s="98"/>
      <c r="P89" s="98"/>
      <c r="Q89" s="98"/>
      <c r="R89" s="98"/>
      <c r="S89" s="98"/>
      <c r="T89" s="98"/>
      <c r="U89" s="98"/>
      <c r="V89" s="99"/>
    </row>
    <row r="90" spans="2:22" x14ac:dyDescent="0.2">
      <c r="B90" s="97"/>
      <c r="C90" s="98"/>
      <c r="D90" s="98"/>
      <c r="E90" s="98"/>
      <c r="F90" s="98"/>
      <c r="G90" s="98"/>
      <c r="H90" s="98"/>
      <c r="I90" s="98"/>
      <c r="J90" s="98"/>
      <c r="K90" s="98"/>
      <c r="L90" s="99"/>
      <c r="M90" s="98"/>
      <c r="N90" s="98"/>
      <c r="O90" s="98"/>
      <c r="P90" s="98"/>
      <c r="Q90" s="98"/>
      <c r="R90" s="98"/>
      <c r="S90" s="98"/>
      <c r="T90" s="98"/>
      <c r="U90" s="98"/>
      <c r="V90" s="99"/>
    </row>
    <row r="91" spans="2:22" x14ac:dyDescent="0.2">
      <c r="B91" s="97"/>
      <c r="C91" s="98"/>
      <c r="D91" s="98"/>
      <c r="E91" s="98"/>
      <c r="F91" s="98"/>
      <c r="G91" s="98"/>
      <c r="H91" s="98"/>
      <c r="I91" s="98"/>
      <c r="J91" s="98"/>
      <c r="K91" s="98"/>
      <c r="L91" s="99"/>
      <c r="M91" s="98"/>
      <c r="N91" s="98"/>
      <c r="O91" s="98"/>
      <c r="P91" s="98"/>
      <c r="Q91" s="98"/>
      <c r="R91" s="98"/>
      <c r="S91" s="98"/>
      <c r="T91" s="98"/>
      <c r="U91" s="98"/>
      <c r="V91" s="99"/>
    </row>
    <row r="92" spans="2:22" x14ac:dyDescent="0.2">
      <c r="B92" s="97"/>
      <c r="C92" s="98"/>
      <c r="D92" s="98"/>
      <c r="E92" s="98"/>
      <c r="F92" s="98"/>
      <c r="G92" s="98"/>
      <c r="H92" s="98"/>
      <c r="I92" s="98"/>
      <c r="J92" s="98"/>
      <c r="K92" s="98"/>
      <c r="L92" s="99"/>
      <c r="M92" s="98"/>
      <c r="N92" s="98"/>
      <c r="O92" s="98"/>
      <c r="P92" s="98"/>
      <c r="Q92" s="98"/>
      <c r="R92" s="98"/>
      <c r="S92" s="98"/>
      <c r="T92" s="98"/>
      <c r="U92" s="98"/>
      <c r="V92" s="99"/>
    </row>
    <row r="93" spans="2:22" x14ac:dyDescent="0.2">
      <c r="B93" s="97"/>
      <c r="C93" s="98"/>
      <c r="D93" s="98"/>
      <c r="E93" s="98"/>
      <c r="F93" s="98"/>
      <c r="G93" s="98"/>
      <c r="H93" s="98"/>
      <c r="I93" s="98"/>
      <c r="J93" s="98"/>
      <c r="K93" s="98"/>
      <c r="L93" s="99"/>
      <c r="M93" s="98"/>
      <c r="N93" s="98"/>
      <c r="O93" s="98"/>
      <c r="P93" s="98"/>
      <c r="Q93" s="98"/>
      <c r="R93" s="98"/>
      <c r="S93" s="98"/>
      <c r="T93" s="98"/>
      <c r="U93" s="98"/>
      <c r="V93" s="99"/>
    </row>
    <row r="94" spans="2:22" x14ac:dyDescent="0.2">
      <c r="B94" s="97"/>
      <c r="C94" s="98"/>
      <c r="D94" s="98"/>
      <c r="E94" s="98"/>
      <c r="F94" s="98"/>
      <c r="G94" s="98"/>
      <c r="H94" s="98"/>
      <c r="I94" s="98"/>
      <c r="J94" s="98"/>
      <c r="K94" s="98"/>
      <c r="L94" s="99"/>
      <c r="M94" s="98"/>
      <c r="N94" s="98"/>
      <c r="O94" s="98"/>
      <c r="P94" s="98"/>
      <c r="Q94" s="98"/>
      <c r="R94" s="98"/>
      <c r="S94" s="98"/>
      <c r="T94" s="98"/>
      <c r="U94" s="98"/>
      <c r="V94" s="99"/>
    </row>
    <row r="95" spans="2:22" x14ac:dyDescent="0.2">
      <c r="B95" s="97"/>
      <c r="C95" s="98"/>
      <c r="D95" s="98"/>
      <c r="E95" s="98"/>
      <c r="F95" s="98"/>
      <c r="G95" s="98"/>
      <c r="H95" s="98"/>
      <c r="I95" s="98"/>
      <c r="J95" s="98"/>
      <c r="K95" s="98"/>
      <c r="L95" s="99"/>
      <c r="M95" s="98"/>
      <c r="N95" s="98"/>
      <c r="O95" s="98"/>
      <c r="P95" s="98"/>
      <c r="Q95" s="98"/>
      <c r="R95" s="98"/>
      <c r="S95" s="98"/>
      <c r="T95" s="98"/>
      <c r="U95" s="98"/>
      <c r="V95" s="99"/>
    </row>
    <row r="96" spans="2:22" x14ac:dyDescent="0.2">
      <c r="B96" s="97"/>
      <c r="C96" s="98"/>
      <c r="D96" s="98"/>
      <c r="E96" s="98"/>
      <c r="F96" s="98"/>
      <c r="G96" s="98"/>
      <c r="H96" s="98"/>
      <c r="I96" s="98"/>
      <c r="J96" s="98"/>
      <c r="K96" s="98"/>
      <c r="L96" s="99"/>
      <c r="M96" s="98"/>
      <c r="N96" s="98"/>
      <c r="O96" s="98"/>
      <c r="P96" s="98"/>
      <c r="Q96" s="98"/>
      <c r="R96" s="98"/>
      <c r="S96" s="98"/>
      <c r="T96" s="98"/>
      <c r="U96" s="98"/>
      <c r="V96" s="99"/>
    </row>
    <row r="97" spans="2:22" x14ac:dyDescent="0.2">
      <c r="B97" s="97"/>
      <c r="C97" s="98"/>
      <c r="D97" s="98"/>
      <c r="E97" s="98"/>
      <c r="F97" s="98"/>
      <c r="G97" s="98"/>
      <c r="H97" s="98"/>
      <c r="I97" s="98"/>
      <c r="J97" s="98"/>
      <c r="K97" s="98"/>
      <c r="L97" s="99"/>
      <c r="M97" s="98"/>
      <c r="N97" s="98"/>
      <c r="O97" s="98"/>
      <c r="P97" s="98"/>
      <c r="Q97" s="98"/>
      <c r="R97" s="98"/>
      <c r="S97" s="98"/>
      <c r="T97" s="98"/>
      <c r="U97" s="98"/>
      <c r="V97" s="99"/>
    </row>
    <row r="98" spans="2:22" x14ac:dyDescent="0.2">
      <c r="B98" s="97"/>
      <c r="C98" s="98"/>
      <c r="D98" s="98"/>
      <c r="E98" s="98"/>
      <c r="F98" s="98"/>
      <c r="G98" s="98"/>
      <c r="H98" s="98"/>
      <c r="I98" s="98"/>
      <c r="J98" s="98"/>
      <c r="K98" s="98"/>
      <c r="L98" s="99"/>
      <c r="M98" s="98"/>
      <c r="N98" s="98"/>
      <c r="O98" s="98"/>
      <c r="P98" s="98"/>
      <c r="Q98" s="98"/>
      <c r="R98" s="98"/>
      <c r="S98" s="98"/>
      <c r="T98" s="98"/>
      <c r="U98" s="98"/>
      <c r="V98" s="99"/>
    </row>
    <row r="99" spans="2:22" x14ac:dyDescent="0.2">
      <c r="B99" s="97"/>
      <c r="C99" s="98"/>
      <c r="D99" s="98"/>
      <c r="E99" s="98"/>
      <c r="F99" s="98"/>
      <c r="G99" s="98"/>
      <c r="H99" s="98"/>
      <c r="I99" s="98"/>
      <c r="J99" s="98"/>
      <c r="K99" s="98"/>
      <c r="L99" s="99"/>
      <c r="M99" s="98"/>
      <c r="N99" s="98"/>
      <c r="O99" s="98"/>
      <c r="P99" s="98"/>
      <c r="Q99" s="98"/>
      <c r="R99" s="98"/>
      <c r="S99" s="98"/>
      <c r="T99" s="98"/>
      <c r="U99" s="98"/>
      <c r="V99" s="99"/>
    </row>
    <row r="100" spans="2:22" x14ac:dyDescent="0.2">
      <c r="B100" s="97"/>
      <c r="C100" s="98"/>
      <c r="D100" s="98"/>
      <c r="E100" s="98"/>
      <c r="F100" s="98"/>
      <c r="G100" s="98"/>
      <c r="H100" s="98"/>
      <c r="I100" s="98"/>
      <c r="J100" s="98"/>
      <c r="K100" s="98"/>
      <c r="L100" s="99"/>
      <c r="M100" s="98"/>
      <c r="N100" s="98"/>
      <c r="O100" s="98"/>
      <c r="P100" s="98"/>
      <c r="Q100" s="98"/>
      <c r="R100" s="98"/>
      <c r="S100" s="98"/>
      <c r="T100" s="98"/>
      <c r="U100" s="98"/>
      <c r="V100" s="99"/>
    </row>
    <row r="101" spans="2:22" x14ac:dyDescent="0.2">
      <c r="B101" s="97"/>
      <c r="C101" s="98"/>
      <c r="D101" s="98"/>
      <c r="E101" s="98"/>
      <c r="F101" s="98"/>
      <c r="G101" s="98"/>
      <c r="H101" s="98"/>
      <c r="I101" s="98"/>
      <c r="J101" s="98"/>
      <c r="K101" s="98"/>
      <c r="L101" s="99"/>
      <c r="M101" s="98"/>
      <c r="N101" s="98"/>
      <c r="O101" s="98"/>
      <c r="P101" s="98"/>
      <c r="Q101" s="98"/>
      <c r="R101" s="98"/>
      <c r="S101" s="98"/>
      <c r="T101" s="98"/>
      <c r="U101" s="98"/>
      <c r="V101" s="99"/>
    </row>
    <row r="102" spans="2:22" x14ac:dyDescent="0.2">
      <c r="B102" s="97"/>
      <c r="C102" s="98"/>
      <c r="D102" s="98"/>
      <c r="E102" s="98"/>
      <c r="F102" s="98"/>
      <c r="G102" s="98"/>
      <c r="H102" s="98"/>
      <c r="I102" s="98"/>
      <c r="J102" s="98"/>
      <c r="K102" s="98"/>
      <c r="L102" s="99"/>
      <c r="M102" s="98"/>
      <c r="N102" s="98"/>
      <c r="O102" s="98"/>
      <c r="P102" s="98"/>
      <c r="Q102" s="98"/>
      <c r="R102" s="98"/>
      <c r="S102" s="98"/>
      <c r="T102" s="98"/>
      <c r="U102" s="98"/>
      <c r="V102" s="99"/>
    </row>
    <row r="103" spans="2:22" x14ac:dyDescent="0.2">
      <c r="B103" s="97"/>
      <c r="C103" s="98"/>
      <c r="D103" s="98"/>
      <c r="E103" s="98"/>
      <c r="F103" s="98"/>
      <c r="G103" s="98"/>
      <c r="H103" s="98"/>
      <c r="I103" s="98"/>
      <c r="J103" s="98"/>
      <c r="K103" s="98"/>
      <c r="L103" s="99"/>
      <c r="M103" s="98"/>
      <c r="N103" s="98"/>
      <c r="O103" s="98"/>
      <c r="P103" s="98"/>
      <c r="Q103" s="98"/>
      <c r="R103" s="98"/>
      <c r="S103" s="98"/>
      <c r="T103" s="98"/>
      <c r="U103" s="98"/>
      <c r="V103" s="99"/>
    </row>
    <row r="104" spans="2:22" x14ac:dyDescent="0.2">
      <c r="B104" s="97"/>
      <c r="C104" s="98"/>
      <c r="D104" s="98"/>
      <c r="E104" s="98"/>
      <c r="F104" s="98"/>
      <c r="G104" s="98"/>
      <c r="H104" s="98"/>
      <c r="I104" s="98"/>
      <c r="J104" s="98"/>
      <c r="K104" s="98"/>
      <c r="L104" s="99"/>
      <c r="M104" s="98"/>
      <c r="N104" s="98"/>
      <c r="O104" s="98"/>
      <c r="P104" s="98"/>
      <c r="Q104" s="98"/>
      <c r="R104" s="98"/>
      <c r="S104" s="98"/>
      <c r="T104" s="98"/>
      <c r="U104" s="98"/>
      <c r="V104" s="99"/>
    </row>
    <row r="105" spans="2:22" x14ac:dyDescent="0.2">
      <c r="B105" s="97"/>
      <c r="C105" s="98"/>
      <c r="D105" s="98"/>
      <c r="E105" s="98"/>
      <c r="F105" s="98"/>
      <c r="G105" s="98"/>
      <c r="H105" s="98"/>
      <c r="I105" s="98"/>
      <c r="J105" s="98"/>
      <c r="K105" s="98"/>
      <c r="L105" s="99"/>
      <c r="M105" s="98"/>
      <c r="N105" s="98"/>
      <c r="O105" s="98"/>
      <c r="P105" s="98"/>
      <c r="Q105" s="98"/>
      <c r="R105" s="98"/>
      <c r="S105" s="98"/>
      <c r="T105" s="98"/>
      <c r="U105" s="98"/>
      <c r="V105" s="99"/>
    </row>
    <row r="106" spans="2:22" x14ac:dyDescent="0.2">
      <c r="B106" s="97"/>
      <c r="C106" s="98"/>
      <c r="D106" s="98"/>
      <c r="E106" s="98"/>
      <c r="F106" s="98"/>
      <c r="G106" s="98"/>
      <c r="H106" s="98"/>
      <c r="I106" s="98"/>
      <c r="J106" s="98"/>
      <c r="K106" s="98"/>
      <c r="L106" s="99"/>
      <c r="M106" s="98"/>
      <c r="N106" s="98"/>
      <c r="O106" s="98"/>
      <c r="P106" s="98"/>
      <c r="Q106" s="98"/>
      <c r="R106" s="98"/>
      <c r="S106" s="98"/>
      <c r="T106" s="98"/>
      <c r="U106" s="98"/>
      <c r="V106" s="99"/>
    </row>
    <row r="107" spans="2:22" x14ac:dyDescent="0.2">
      <c r="B107" s="97"/>
      <c r="C107" s="98"/>
      <c r="D107" s="98"/>
      <c r="E107" s="98"/>
      <c r="F107" s="98"/>
      <c r="G107" s="98"/>
      <c r="H107" s="98"/>
      <c r="I107" s="98"/>
      <c r="J107" s="98"/>
      <c r="K107" s="98"/>
      <c r="L107" s="99"/>
      <c r="M107" s="98"/>
      <c r="N107" s="98"/>
      <c r="O107" s="98"/>
      <c r="P107" s="98"/>
      <c r="Q107" s="98"/>
      <c r="R107" s="98"/>
      <c r="S107" s="98"/>
      <c r="T107" s="98"/>
      <c r="U107" s="98"/>
      <c r="V107" s="99"/>
    </row>
    <row r="108" spans="2:22" x14ac:dyDescent="0.2">
      <c r="B108" s="97"/>
      <c r="C108" s="98"/>
      <c r="D108" s="98"/>
      <c r="E108" s="98"/>
      <c r="F108" s="98"/>
      <c r="G108" s="98"/>
      <c r="H108" s="98"/>
      <c r="I108" s="98"/>
      <c r="J108" s="98"/>
      <c r="K108" s="98"/>
      <c r="L108" s="99"/>
      <c r="M108" s="98"/>
      <c r="N108" s="98"/>
      <c r="O108" s="98"/>
      <c r="P108" s="98"/>
      <c r="Q108" s="98"/>
      <c r="R108" s="98"/>
      <c r="S108" s="98"/>
      <c r="T108" s="98"/>
      <c r="U108" s="98"/>
      <c r="V108" s="99"/>
    </row>
    <row r="109" spans="2:22" x14ac:dyDescent="0.2">
      <c r="B109" s="97"/>
      <c r="C109" s="98"/>
      <c r="D109" s="98"/>
      <c r="E109" s="98"/>
      <c r="F109" s="98"/>
      <c r="G109" s="98"/>
      <c r="H109" s="98"/>
      <c r="I109" s="98"/>
      <c r="J109" s="98"/>
      <c r="K109" s="98"/>
      <c r="L109" s="99"/>
      <c r="M109" s="98"/>
      <c r="N109" s="98"/>
      <c r="O109" s="98"/>
      <c r="P109" s="98"/>
      <c r="Q109" s="98"/>
      <c r="R109" s="98"/>
      <c r="S109" s="98"/>
      <c r="T109" s="98"/>
      <c r="U109" s="98"/>
      <c r="V109" s="99"/>
    </row>
    <row r="110" spans="2:22" x14ac:dyDescent="0.2">
      <c r="B110" s="97"/>
      <c r="C110" s="98"/>
      <c r="D110" s="98"/>
      <c r="E110" s="98"/>
      <c r="F110" s="98"/>
      <c r="G110" s="98"/>
      <c r="H110" s="98"/>
      <c r="I110" s="98"/>
      <c r="J110" s="98"/>
      <c r="K110" s="98"/>
      <c r="L110" s="99"/>
      <c r="M110" s="98"/>
      <c r="N110" s="98"/>
      <c r="O110" s="98"/>
      <c r="P110" s="98"/>
      <c r="Q110" s="98"/>
      <c r="R110" s="98"/>
      <c r="S110" s="98"/>
      <c r="T110" s="98"/>
      <c r="U110" s="98"/>
      <c r="V110" s="99"/>
    </row>
    <row r="111" spans="2:22" x14ac:dyDescent="0.2">
      <c r="B111" s="97"/>
      <c r="C111" s="98"/>
      <c r="D111" s="98"/>
      <c r="E111" s="98"/>
      <c r="F111" s="98"/>
      <c r="G111" s="98"/>
      <c r="H111" s="98"/>
      <c r="I111" s="98"/>
      <c r="J111" s="98"/>
      <c r="K111" s="98"/>
      <c r="L111" s="99"/>
      <c r="M111" s="98"/>
      <c r="N111" s="98"/>
      <c r="O111" s="98"/>
      <c r="P111" s="98"/>
      <c r="Q111" s="98"/>
      <c r="R111" s="98"/>
      <c r="S111" s="98"/>
      <c r="T111" s="98"/>
      <c r="U111" s="98"/>
      <c r="V111" s="99"/>
    </row>
    <row r="112" spans="2:22" x14ac:dyDescent="0.2">
      <c r="B112" s="97"/>
      <c r="C112" s="98"/>
      <c r="D112" s="98"/>
      <c r="E112" s="98"/>
      <c r="F112" s="98"/>
      <c r="G112" s="98"/>
      <c r="H112" s="98"/>
      <c r="I112" s="98"/>
      <c r="J112" s="98"/>
      <c r="K112" s="98"/>
      <c r="L112" s="99"/>
      <c r="M112" s="98"/>
      <c r="N112" s="98"/>
      <c r="O112" s="98"/>
      <c r="P112" s="98"/>
      <c r="Q112" s="98"/>
      <c r="R112" s="98"/>
      <c r="S112" s="98"/>
      <c r="T112" s="98"/>
      <c r="U112" s="98"/>
      <c r="V112" s="99"/>
    </row>
    <row r="113" spans="2:22" x14ac:dyDescent="0.2">
      <c r="B113" s="97"/>
      <c r="C113" s="98"/>
      <c r="D113" s="98"/>
      <c r="E113" s="98"/>
      <c r="F113" s="98"/>
      <c r="G113" s="98"/>
      <c r="H113" s="98"/>
      <c r="I113" s="98"/>
      <c r="J113" s="98"/>
      <c r="K113" s="98"/>
      <c r="L113" s="99"/>
      <c r="M113" s="98"/>
      <c r="N113" s="98"/>
      <c r="O113" s="98"/>
      <c r="P113" s="98"/>
      <c r="Q113" s="98"/>
      <c r="R113" s="98"/>
      <c r="S113" s="98"/>
      <c r="T113" s="98"/>
      <c r="U113" s="98"/>
      <c r="V113" s="99"/>
    </row>
    <row r="114" spans="2:22" x14ac:dyDescent="0.2">
      <c r="B114" s="97"/>
      <c r="C114" s="98"/>
      <c r="D114" s="98"/>
      <c r="E114" s="98"/>
      <c r="F114" s="98"/>
      <c r="G114" s="98"/>
      <c r="H114" s="98"/>
      <c r="I114" s="98"/>
      <c r="J114" s="98"/>
      <c r="K114" s="98"/>
      <c r="L114" s="99"/>
      <c r="M114" s="98"/>
      <c r="N114" s="98"/>
      <c r="O114" s="98"/>
      <c r="P114" s="98"/>
      <c r="Q114" s="98"/>
      <c r="R114" s="98"/>
      <c r="S114" s="98"/>
      <c r="T114" s="98"/>
      <c r="U114" s="98"/>
      <c r="V114" s="99"/>
    </row>
    <row r="115" spans="2:22" x14ac:dyDescent="0.2">
      <c r="B115" s="97"/>
      <c r="C115" s="98"/>
      <c r="D115" s="98"/>
      <c r="E115" s="98"/>
      <c r="F115" s="98"/>
      <c r="G115" s="98"/>
      <c r="H115" s="98"/>
      <c r="I115" s="98"/>
      <c r="J115" s="98"/>
      <c r="K115" s="98"/>
      <c r="L115" s="99"/>
      <c r="M115" s="98"/>
      <c r="N115" s="98"/>
      <c r="O115" s="98"/>
      <c r="P115" s="98"/>
      <c r="Q115" s="98"/>
      <c r="R115" s="98"/>
      <c r="S115" s="98"/>
      <c r="T115" s="98"/>
      <c r="U115" s="98"/>
      <c r="V115" s="99"/>
    </row>
    <row r="116" spans="2:22" x14ac:dyDescent="0.2">
      <c r="B116" s="97"/>
      <c r="C116" s="98"/>
      <c r="D116" s="98"/>
      <c r="E116" s="98"/>
      <c r="F116" s="98"/>
      <c r="G116" s="98"/>
      <c r="H116" s="98"/>
      <c r="I116" s="98"/>
      <c r="J116" s="98"/>
      <c r="K116" s="98"/>
      <c r="L116" s="99"/>
      <c r="M116" s="98"/>
      <c r="N116" s="98"/>
      <c r="O116" s="98"/>
      <c r="P116" s="98"/>
      <c r="Q116" s="98"/>
      <c r="R116" s="98"/>
      <c r="S116" s="98"/>
      <c r="T116" s="98"/>
      <c r="U116" s="98"/>
      <c r="V116" s="99"/>
    </row>
    <row r="117" spans="2:22" x14ac:dyDescent="0.2">
      <c r="B117" s="97"/>
      <c r="C117" s="98"/>
      <c r="D117" s="98"/>
      <c r="E117" s="98"/>
      <c r="F117" s="98"/>
      <c r="G117" s="98"/>
      <c r="H117" s="98"/>
      <c r="I117" s="98"/>
      <c r="J117" s="98"/>
      <c r="K117" s="98"/>
      <c r="L117" s="99"/>
      <c r="M117" s="98"/>
      <c r="N117" s="98"/>
      <c r="O117" s="98"/>
      <c r="P117" s="98"/>
      <c r="Q117" s="98"/>
      <c r="R117" s="98"/>
      <c r="S117" s="98"/>
      <c r="T117" s="98"/>
      <c r="U117" s="98"/>
      <c r="V117" s="99"/>
    </row>
    <row r="118" spans="2:22" x14ac:dyDescent="0.2">
      <c r="B118" s="97"/>
      <c r="C118" s="98"/>
      <c r="D118" s="98"/>
      <c r="E118" s="98"/>
      <c r="F118" s="98"/>
      <c r="G118" s="98"/>
      <c r="H118" s="98"/>
      <c r="I118" s="98"/>
      <c r="J118" s="98"/>
      <c r="K118" s="98"/>
      <c r="L118" s="99"/>
      <c r="M118" s="98"/>
      <c r="N118" s="98"/>
      <c r="O118" s="98"/>
      <c r="P118" s="98"/>
      <c r="Q118" s="98"/>
      <c r="R118" s="98"/>
      <c r="S118" s="98"/>
      <c r="T118" s="98"/>
      <c r="U118" s="98"/>
      <c r="V118" s="99"/>
    </row>
    <row r="119" spans="2:22" x14ac:dyDescent="0.2">
      <c r="B119" s="97"/>
      <c r="C119" s="98"/>
      <c r="D119" s="98"/>
      <c r="E119" s="98"/>
      <c r="F119" s="98"/>
      <c r="G119" s="98"/>
      <c r="H119" s="98"/>
      <c r="I119" s="98"/>
      <c r="J119" s="98"/>
      <c r="K119" s="98"/>
      <c r="L119" s="99"/>
      <c r="M119" s="98"/>
      <c r="N119" s="98"/>
      <c r="O119" s="98"/>
      <c r="P119" s="98"/>
      <c r="Q119" s="98"/>
      <c r="R119" s="98"/>
      <c r="S119" s="98"/>
      <c r="T119" s="98"/>
      <c r="U119" s="98"/>
      <c r="V119" s="99"/>
    </row>
    <row r="120" spans="2:22" x14ac:dyDescent="0.2">
      <c r="B120" s="97"/>
      <c r="C120" s="98"/>
      <c r="D120" s="98"/>
      <c r="E120" s="98"/>
      <c r="F120" s="98"/>
      <c r="G120" s="98"/>
      <c r="H120" s="98"/>
      <c r="I120" s="98"/>
      <c r="J120" s="98"/>
      <c r="K120" s="98"/>
      <c r="L120" s="99"/>
      <c r="M120" s="98"/>
      <c r="N120" s="98"/>
      <c r="O120" s="98"/>
      <c r="P120" s="98"/>
      <c r="Q120" s="98"/>
      <c r="R120" s="98"/>
      <c r="S120" s="98"/>
      <c r="T120" s="98"/>
      <c r="U120" s="98"/>
      <c r="V120" s="99"/>
    </row>
    <row r="121" spans="2:22" x14ac:dyDescent="0.2">
      <c r="B121" s="97"/>
      <c r="C121" s="98"/>
      <c r="D121" s="98"/>
      <c r="E121" s="98"/>
      <c r="F121" s="98"/>
      <c r="G121" s="98"/>
      <c r="H121" s="98"/>
      <c r="I121" s="98"/>
      <c r="J121" s="98"/>
      <c r="K121" s="98"/>
      <c r="L121" s="99"/>
      <c r="M121" s="98"/>
      <c r="N121" s="98"/>
      <c r="O121" s="98"/>
      <c r="P121" s="98"/>
      <c r="Q121" s="98"/>
      <c r="R121" s="98"/>
      <c r="S121" s="98"/>
      <c r="T121" s="98"/>
      <c r="U121" s="98"/>
      <c r="V121" s="99"/>
    </row>
    <row r="122" spans="2:22" x14ac:dyDescent="0.2">
      <c r="B122" s="97"/>
      <c r="C122" s="98"/>
      <c r="D122" s="98"/>
      <c r="E122" s="98"/>
      <c r="F122" s="98"/>
      <c r="G122" s="98"/>
      <c r="H122" s="98"/>
      <c r="I122" s="98"/>
      <c r="J122" s="98"/>
      <c r="K122" s="98"/>
      <c r="L122" s="99"/>
      <c r="M122" s="98"/>
      <c r="N122" s="98"/>
      <c r="O122" s="98"/>
      <c r="P122" s="98"/>
      <c r="Q122" s="98"/>
      <c r="R122" s="98"/>
      <c r="S122" s="98"/>
      <c r="T122" s="98"/>
      <c r="U122" s="98"/>
      <c r="V122" s="99"/>
    </row>
    <row r="123" spans="2:22" x14ac:dyDescent="0.2">
      <c r="B123" s="97"/>
      <c r="C123" s="98"/>
      <c r="D123" s="98"/>
      <c r="E123" s="98"/>
      <c r="F123" s="98"/>
      <c r="G123" s="98"/>
      <c r="H123" s="98"/>
      <c r="I123" s="98"/>
      <c r="J123" s="98"/>
      <c r="K123" s="98"/>
      <c r="L123" s="99"/>
      <c r="M123" s="98"/>
      <c r="N123" s="98"/>
      <c r="O123" s="98"/>
      <c r="P123" s="98"/>
      <c r="Q123" s="98"/>
      <c r="R123" s="98"/>
      <c r="S123" s="98"/>
      <c r="T123" s="98"/>
      <c r="U123" s="98"/>
      <c r="V123" s="99"/>
    </row>
    <row r="124" spans="2:22" x14ac:dyDescent="0.2">
      <c r="B124" s="97"/>
      <c r="C124" s="98"/>
      <c r="D124" s="98"/>
      <c r="E124" s="98"/>
      <c r="F124" s="98"/>
      <c r="G124" s="98"/>
      <c r="H124" s="98"/>
      <c r="I124" s="98"/>
      <c r="J124" s="98"/>
      <c r="K124" s="98"/>
      <c r="L124" s="99"/>
      <c r="M124" s="98"/>
      <c r="N124" s="98"/>
      <c r="O124" s="98"/>
      <c r="P124" s="98"/>
      <c r="Q124" s="98"/>
      <c r="R124" s="98"/>
      <c r="S124" s="98"/>
      <c r="T124" s="98"/>
      <c r="U124" s="98"/>
      <c r="V124" s="99"/>
    </row>
    <row r="125" spans="2:22" x14ac:dyDescent="0.2">
      <c r="B125" s="97"/>
      <c r="C125" s="98"/>
      <c r="D125" s="98"/>
      <c r="E125" s="98"/>
      <c r="F125" s="98"/>
      <c r="G125" s="98"/>
      <c r="H125" s="98"/>
      <c r="I125" s="98"/>
      <c r="J125" s="98"/>
      <c r="K125" s="98"/>
      <c r="L125" s="99"/>
      <c r="M125" s="98"/>
      <c r="N125" s="98"/>
      <c r="O125" s="98"/>
      <c r="P125" s="98"/>
      <c r="Q125" s="98"/>
      <c r="R125" s="98"/>
      <c r="S125" s="98"/>
      <c r="T125" s="98"/>
      <c r="U125" s="98"/>
      <c r="V125" s="99"/>
    </row>
    <row r="126" spans="2:22" x14ac:dyDescent="0.2">
      <c r="B126" s="97"/>
      <c r="C126" s="98"/>
      <c r="D126" s="98"/>
      <c r="E126" s="98"/>
      <c r="F126" s="98"/>
      <c r="G126" s="98"/>
      <c r="H126" s="98"/>
      <c r="I126" s="98"/>
      <c r="J126" s="98"/>
      <c r="K126" s="98"/>
      <c r="L126" s="99"/>
      <c r="M126" s="98"/>
      <c r="N126" s="98"/>
      <c r="O126" s="98"/>
      <c r="P126" s="98"/>
      <c r="Q126" s="98"/>
      <c r="R126" s="98"/>
      <c r="S126" s="98"/>
      <c r="T126" s="98"/>
      <c r="U126" s="98"/>
      <c r="V126" s="99"/>
    </row>
    <row r="127" spans="2:22" x14ac:dyDescent="0.2">
      <c r="B127" s="97"/>
      <c r="C127" s="98"/>
      <c r="D127" s="98"/>
      <c r="E127" s="98"/>
      <c r="F127" s="98"/>
      <c r="G127" s="98"/>
      <c r="H127" s="98"/>
      <c r="I127" s="98"/>
      <c r="J127" s="98"/>
      <c r="K127" s="98"/>
      <c r="L127" s="99"/>
      <c r="M127" s="98"/>
      <c r="N127" s="98"/>
      <c r="O127" s="98"/>
      <c r="P127" s="98"/>
      <c r="Q127" s="98"/>
      <c r="R127" s="98"/>
      <c r="S127" s="98"/>
      <c r="T127" s="98"/>
      <c r="U127" s="98"/>
      <c r="V127" s="99"/>
    </row>
    <row r="128" spans="2:22" x14ac:dyDescent="0.2">
      <c r="B128" s="97"/>
      <c r="C128" s="98"/>
      <c r="D128" s="98"/>
      <c r="E128" s="98"/>
      <c r="F128" s="98"/>
      <c r="G128" s="98"/>
      <c r="H128" s="98"/>
      <c r="I128" s="98"/>
      <c r="J128" s="98"/>
      <c r="K128" s="98"/>
      <c r="L128" s="99"/>
      <c r="M128" s="98"/>
      <c r="N128" s="98"/>
      <c r="O128" s="98"/>
      <c r="P128" s="98"/>
      <c r="Q128" s="98"/>
      <c r="R128" s="98"/>
      <c r="S128" s="98"/>
      <c r="T128" s="98"/>
      <c r="U128" s="98"/>
      <c r="V128" s="99"/>
    </row>
    <row r="129" spans="2:25" ht="12.75" customHeight="1" x14ac:dyDescent="0.2">
      <c r="B129" s="269" t="s">
        <v>410</v>
      </c>
      <c r="C129" s="270"/>
      <c r="D129" s="270"/>
      <c r="E129" s="270"/>
      <c r="F129" s="270"/>
      <c r="G129" s="270"/>
      <c r="H129" s="270"/>
      <c r="I129" s="270"/>
      <c r="J129" s="270"/>
      <c r="K129" s="270"/>
      <c r="L129" s="271"/>
      <c r="M129" s="263" t="s">
        <v>410</v>
      </c>
      <c r="N129" s="264"/>
      <c r="O129" s="264"/>
      <c r="P129" s="264"/>
      <c r="Q129" s="264"/>
      <c r="R129" s="264"/>
      <c r="S129" s="264"/>
      <c r="T129" s="264"/>
      <c r="U129" s="264"/>
      <c r="V129" s="265"/>
    </row>
    <row r="130" spans="2:25" ht="13.5" thickBot="1" x14ac:dyDescent="0.25">
      <c r="B130" s="100"/>
      <c r="C130" s="101"/>
      <c r="D130" s="101"/>
      <c r="E130" s="101"/>
      <c r="F130" s="101"/>
      <c r="G130" s="101"/>
      <c r="H130" s="101"/>
      <c r="I130" s="101"/>
      <c r="J130" s="101"/>
      <c r="K130" s="101"/>
      <c r="L130" s="102"/>
      <c r="M130" s="266"/>
      <c r="N130" s="267"/>
      <c r="O130" s="267"/>
      <c r="P130" s="267"/>
      <c r="Q130" s="267"/>
      <c r="R130" s="267"/>
      <c r="S130" s="267"/>
      <c r="T130" s="267"/>
      <c r="U130" s="267"/>
      <c r="V130" s="268"/>
    </row>
    <row r="131" spans="2:25" ht="13.5" thickBot="1" x14ac:dyDescent="0.25">
      <c r="B131" s="103" t="s">
        <v>290</v>
      </c>
      <c r="C131" s="104"/>
      <c r="D131" s="104"/>
      <c r="E131" s="104"/>
      <c r="F131" s="104"/>
      <c r="G131" s="104"/>
      <c r="H131" s="104"/>
      <c r="I131" s="104"/>
      <c r="J131" s="104"/>
      <c r="K131" s="104"/>
      <c r="L131" s="104"/>
      <c r="M131" s="104"/>
      <c r="N131" s="104"/>
      <c r="O131" s="104"/>
      <c r="P131" s="104"/>
      <c r="Q131" s="104"/>
      <c r="R131" s="104"/>
      <c r="S131" s="104"/>
      <c r="T131" s="104"/>
      <c r="U131" s="104"/>
      <c r="V131" s="105"/>
    </row>
    <row r="132" spans="2:25" x14ac:dyDescent="0.2">
      <c r="B132" s="94"/>
      <c r="C132" s="95"/>
      <c r="D132" s="95"/>
      <c r="E132" s="95"/>
      <c r="F132" s="95"/>
      <c r="G132" s="95"/>
      <c r="H132" s="95"/>
      <c r="I132" s="95"/>
      <c r="J132" s="95"/>
      <c r="K132" s="95"/>
      <c r="L132" s="95"/>
      <c r="M132" s="95"/>
      <c r="N132" s="95"/>
      <c r="O132" s="95"/>
      <c r="P132" s="95"/>
      <c r="Q132" s="95"/>
      <c r="R132" s="95"/>
      <c r="S132" s="95"/>
      <c r="T132" s="95"/>
      <c r="U132" s="95"/>
      <c r="V132" s="96"/>
    </row>
    <row r="133" spans="2:25" x14ac:dyDescent="0.2">
      <c r="B133" s="132" t="s">
        <v>291</v>
      </c>
      <c r="C133" s="98"/>
      <c r="D133" s="98"/>
      <c r="E133" s="98"/>
      <c r="F133" s="98"/>
      <c r="G133" s="98"/>
      <c r="H133" s="98"/>
      <c r="I133" s="98"/>
      <c r="J133" s="98"/>
      <c r="K133" s="98"/>
      <c r="L133" s="98"/>
      <c r="M133" s="98"/>
      <c r="N133" s="98"/>
      <c r="O133" s="98"/>
      <c r="P133" s="98"/>
      <c r="Q133" s="98"/>
      <c r="R133" s="98"/>
      <c r="S133" s="98"/>
      <c r="T133" s="98"/>
      <c r="U133" s="98"/>
      <c r="V133" s="99"/>
      <c r="Y133" s="83"/>
    </row>
    <row r="134" spans="2:25" x14ac:dyDescent="0.2">
      <c r="B134" s="133"/>
      <c r="C134" s="98"/>
      <c r="D134" s="98"/>
      <c r="E134" s="98"/>
      <c r="F134" s="98"/>
      <c r="G134" s="98"/>
      <c r="H134" s="98"/>
      <c r="I134" s="98"/>
      <c r="J134" s="98"/>
      <c r="K134" s="98"/>
      <c r="L134" s="98"/>
      <c r="M134" s="98"/>
      <c r="N134" s="98"/>
      <c r="O134" s="98"/>
      <c r="P134" s="98"/>
      <c r="Q134" s="98"/>
      <c r="R134" s="98"/>
      <c r="S134" s="98"/>
      <c r="T134" s="98"/>
      <c r="U134" s="98"/>
      <c r="V134" s="99"/>
    </row>
    <row r="135" spans="2:25" ht="12.75" customHeight="1" x14ac:dyDescent="0.2">
      <c r="B135" s="251" t="s">
        <v>417</v>
      </c>
      <c r="C135" s="252"/>
      <c r="D135" s="252"/>
      <c r="E135" s="252"/>
      <c r="F135" s="252"/>
      <c r="G135" s="252"/>
      <c r="H135" s="252"/>
      <c r="I135" s="252"/>
      <c r="J135" s="252"/>
      <c r="K135" s="252"/>
      <c r="L135" s="252"/>
      <c r="M135" s="252"/>
      <c r="N135" s="252"/>
      <c r="O135" s="252"/>
      <c r="P135" s="252"/>
      <c r="Q135" s="252"/>
      <c r="R135" s="252"/>
      <c r="S135" s="252"/>
      <c r="T135" s="252"/>
      <c r="U135" s="252"/>
      <c r="V135" s="253"/>
    </row>
    <row r="136" spans="2:25" x14ac:dyDescent="0.2">
      <c r="B136" s="251"/>
      <c r="C136" s="252"/>
      <c r="D136" s="252"/>
      <c r="E136" s="252"/>
      <c r="F136" s="252"/>
      <c r="G136" s="252"/>
      <c r="H136" s="252"/>
      <c r="I136" s="252"/>
      <c r="J136" s="252"/>
      <c r="K136" s="252"/>
      <c r="L136" s="252"/>
      <c r="M136" s="252"/>
      <c r="N136" s="252"/>
      <c r="O136" s="252"/>
      <c r="P136" s="252"/>
      <c r="Q136" s="252"/>
      <c r="R136" s="252"/>
      <c r="S136" s="252"/>
      <c r="T136" s="252"/>
      <c r="U136" s="252"/>
      <c r="V136" s="253"/>
    </row>
    <row r="137" spans="2:25" x14ac:dyDescent="0.2">
      <c r="B137" s="251"/>
      <c r="C137" s="252"/>
      <c r="D137" s="252"/>
      <c r="E137" s="252"/>
      <c r="F137" s="252"/>
      <c r="G137" s="252"/>
      <c r="H137" s="252"/>
      <c r="I137" s="252"/>
      <c r="J137" s="252"/>
      <c r="K137" s="252"/>
      <c r="L137" s="252"/>
      <c r="M137" s="252"/>
      <c r="N137" s="252"/>
      <c r="O137" s="252"/>
      <c r="P137" s="252"/>
      <c r="Q137" s="252"/>
      <c r="R137" s="252"/>
      <c r="S137" s="252"/>
      <c r="T137" s="252"/>
      <c r="U137" s="252"/>
      <c r="V137" s="253"/>
    </row>
    <row r="138" spans="2:25" x14ac:dyDescent="0.2">
      <c r="B138" s="149"/>
      <c r="C138" s="150"/>
      <c r="D138" s="150"/>
      <c r="E138" s="150"/>
      <c r="F138" s="150"/>
      <c r="G138" s="150"/>
      <c r="H138" s="150"/>
      <c r="I138" s="150"/>
      <c r="J138" s="150"/>
      <c r="K138" s="150"/>
      <c r="L138" s="150"/>
      <c r="M138" s="98"/>
      <c r="N138" s="98"/>
      <c r="O138" s="98"/>
      <c r="P138" s="98"/>
      <c r="Q138" s="98"/>
      <c r="R138" s="98"/>
      <c r="S138" s="98"/>
      <c r="T138" s="98"/>
      <c r="U138" s="98"/>
      <c r="V138" s="99"/>
    </row>
    <row r="139" spans="2:25" x14ac:dyDescent="0.2">
      <c r="B139" s="272" t="s">
        <v>415</v>
      </c>
      <c r="C139" s="273"/>
      <c r="D139" s="273"/>
      <c r="E139" s="273"/>
      <c r="F139" s="273"/>
      <c r="G139" s="273"/>
      <c r="H139" s="273"/>
      <c r="I139" s="273"/>
      <c r="J139" s="273"/>
      <c r="K139" s="273"/>
      <c r="L139" s="273"/>
      <c r="M139" s="273"/>
      <c r="N139" s="273"/>
      <c r="O139" s="273"/>
      <c r="P139" s="273"/>
      <c r="Q139" s="273"/>
      <c r="R139" s="273"/>
      <c r="S139" s="273"/>
      <c r="T139" s="273"/>
      <c r="U139" s="273"/>
      <c r="V139" s="274"/>
    </row>
    <row r="140" spans="2:25" x14ac:dyDescent="0.2">
      <c r="B140" s="149"/>
      <c r="C140" s="150"/>
      <c r="D140" s="150"/>
      <c r="E140" s="150"/>
      <c r="F140" s="150"/>
      <c r="G140" s="150"/>
      <c r="H140" s="150"/>
      <c r="I140" s="150"/>
      <c r="J140" s="150"/>
      <c r="K140" s="150"/>
      <c r="L140" s="150"/>
      <c r="M140" s="98"/>
      <c r="N140" s="98"/>
      <c r="O140" s="98"/>
      <c r="P140" s="98"/>
      <c r="Q140" s="98"/>
      <c r="R140" s="98"/>
      <c r="S140" s="98"/>
      <c r="T140" s="98"/>
      <c r="U140" s="98"/>
      <c r="V140" s="99"/>
    </row>
    <row r="141" spans="2:25" x14ac:dyDescent="0.2">
      <c r="B141" s="149"/>
      <c r="C141" s="150"/>
      <c r="D141" s="150"/>
      <c r="E141" s="150"/>
      <c r="F141" s="150"/>
      <c r="G141" s="150"/>
      <c r="H141" s="150"/>
      <c r="I141" s="150"/>
      <c r="J141" s="150"/>
      <c r="K141" s="150"/>
      <c r="L141" s="150"/>
      <c r="M141" s="98"/>
      <c r="N141" s="98"/>
      <c r="O141" s="98"/>
      <c r="P141" s="98"/>
      <c r="Q141" s="98"/>
      <c r="R141" s="98"/>
      <c r="S141" s="98"/>
      <c r="T141" s="98"/>
      <c r="U141" s="98"/>
      <c r="V141" s="99"/>
    </row>
    <row r="142" spans="2:25" x14ac:dyDescent="0.2">
      <c r="B142" s="149"/>
      <c r="C142" s="194" t="s">
        <v>283</v>
      </c>
      <c r="D142" s="150"/>
      <c r="E142" s="150"/>
      <c r="F142" s="150"/>
      <c r="G142" s="150"/>
      <c r="H142" s="150"/>
      <c r="I142" s="194" t="s">
        <v>284</v>
      </c>
      <c r="J142" s="150"/>
      <c r="K142" s="150"/>
      <c r="L142" s="150"/>
      <c r="M142" s="98"/>
      <c r="N142" s="98"/>
      <c r="O142" s="98"/>
      <c r="P142" s="98"/>
      <c r="Q142" s="98"/>
      <c r="R142" s="98"/>
      <c r="S142" s="98"/>
      <c r="T142" s="98"/>
      <c r="U142" s="98"/>
      <c r="V142" s="99"/>
    </row>
    <row r="143" spans="2:25" x14ac:dyDescent="0.2">
      <c r="B143" s="134"/>
      <c r="C143" s="110"/>
      <c r="D143" s="110"/>
      <c r="E143" s="110"/>
      <c r="F143" s="110"/>
      <c r="G143" s="110"/>
      <c r="H143" s="110"/>
      <c r="I143" s="110"/>
      <c r="J143" s="110"/>
      <c r="K143" s="110"/>
      <c r="L143" s="110"/>
      <c r="M143" s="98"/>
      <c r="N143" s="98"/>
      <c r="O143" s="98"/>
      <c r="P143" s="98"/>
      <c r="Q143" s="98"/>
      <c r="R143" s="98"/>
      <c r="S143" s="98"/>
      <c r="T143" s="98"/>
      <c r="U143" s="98"/>
      <c r="V143" s="99"/>
    </row>
    <row r="144" spans="2:25" x14ac:dyDescent="0.2">
      <c r="B144" s="134"/>
      <c r="C144" s="113" t="s">
        <v>294</v>
      </c>
      <c r="D144" s="113" t="s">
        <v>295</v>
      </c>
      <c r="E144" s="113" t="s">
        <v>296</v>
      </c>
      <c r="F144" s="113" t="s">
        <v>304</v>
      </c>
      <c r="G144" s="98"/>
      <c r="H144" s="98"/>
      <c r="I144" s="113" t="s">
        <v>294</v>
      </c>
      <c r="J144" s="113" t="s">
        <v>295</v>
      </c>
      <c r="K144" s="113" t="s">
        <v>296</v>
      </c>
      <c r="L144" s="113" t="s">
        <v>304</v>
      </c>
      <c r="M144" s="98"/>
      <c r="N144" s="98"/>
      <c r="O144" s="98"/>
      <c r="P144" s="98"/>
      <c r="Q144" s="98"/>
      <c r="R144" s="98"/>
      <c r="S144" s="98"/>
      <c r="T144" s="98"/>
      <c r="U144" s="98"/>
      <c r="V144" s="99"/>
    </row>
    <row r="145" spans="2:22" x14ac:dyDescent="0.2">
      <c r="B145" s="134"/>
      <c r="C145" s="147" t="s">
        <v>297</v>
      </c>
      <c r="D145" s="111" t="s">
        <v>298</v>
      </c>
      <c r="E145" s="112">
        <v>167376</v>
      </c>
      <c r="F145" s="112"/>
      <c r="G145" s="98"/>
      <c r="H145" s="98"/>
      <c r="I145" s="147" t="s">
        <v>297</v>
      </c>
      <c r="J145" s="111" t="s">
        <v>298</v>
      </c>
      <c r="K145" s="112">
        <v>0</v>
      </c>
      <c r="L145" s="112"/>
      <c r="M145" s="98"/>
      <c r="N145" s="98"/>
      <c r="O145" s="98"/>
      <c r="P145" s="98"/>
      <c r="Q145" s="98"/>
      <c r="R145" s="98"/>
      <c r="S145" s="98"/>
      <c r="T145" s="98"/>
      <c r="U145" s="98"/>
      <c r="V145" s="99"/>
    </row>
    <row r="146" spans="2:22" x14ac:dyDescent="0.2">
      <c r="B146" s="134"/>
      <c r="C146" s="147" t="s">
        <v>300</v>
      </c>
      <c r="D146" s="111" t="s">
        <v>298</v>
      </c>
      <c r="E146" s="112">
        <v>0</v>
      </c>
      <c r="F146" s="112">
        <f>ABS(E146-E145)</f>
        <v>167376</v>
      </c>
      <c r="G146" s="98"/>
      <c r="H146" s="98"/>
      <c r="I146" s="147" t="s">
        <v>300</v>
      </c>
      <c r="J146" s="111" t="s">
        <v>298</v>
      </c>
      <c r="K146" s="112">
        <v>-169636</v>
      </c>
      <c r="L146" s="112">
        <f>ABS(K146-K145)</f>
        <v>169636</v>
      </c>
      <c r="M146" s="98"/>
      <c r="N146" s="98"/>
      <c r="O146" s="98"/>
      <c r="P146" s="98"/>
      <c r="Q146" s="98"/>
      <c r="R146" s="98"/>
      <c r="S146" s="98"/>
      <c r="T146" s="98"/>
      <c r="U146" s="98"/>
      <c r="V146" s="99"/>
    </row>
    <row r="147" spans="2:22" x14ac:dyDescent="0.2">
      <c r="B147" s="97"/>
      <c r="C147" s="98"/>
      <c r="D147" s="98"/>
      <c r="E147" s="98"/>
      <c r="F147" s="98"/>
      <c r="G147" s="98"/>
      <c r="H147" s="98"/>
      <c r="I147" s="98"/>
      <c r="J147" s="98"/>
      <c r="K147" s="98"/>
      <c r="L147" s="98"/>
      <c r="M147" s="98"/>
      <c r="N147" s="98"/>
      <c r="O147" s="98"/>
      <c r="P147" s="98"/>
      <c r="Q147" s="98"/>
      <c r="R147" s="98"/>
      <c r="S147" s="98"/>
      <c r="T147" s="98"/>
      <c r="U147" s="98"/>
      <c r="V147" s="99"/>
    </row>
    <row r="148" spans="2:22" ht="13.5" thickBot="1" x14ac:dyDescent="0.25">
      <c r="B148" s="100"/>
      <c r="C148" s="101"/>
      <c r="D148" s="101"/>
      <c r="E148" s="101"/>
      <c r="F148" s="101"/>
      <c r="G148" s="101"/>
      <c r="H148" s="101"/>
      <c r="I148" s="101"/>
      <c r="J148" s="101"/>
      <c r="K148" s="101"/>
      <c r="L148" s="101"/>
      <c r="M148" s="101"/>
      <c r="N148" s="101"/>
      <c r="O148" s="101"/>
      <c r="P148" s="101"/>
      <c r="Q148" s="101"/>
      <c r="R148" s="101"/>
      <c r="S148" s="101"/>
      <c r="T148" s="101"/>
      <c r="U148" s="101"/>
      <c r="V148" s="102"/>
    </row>
  </sheetData>
  <mergeCells count="4">
    <mergeCell ref="B129:L129"/>
    <mergeCell ref="M129:V130"/>
    <mergeCell ref="B135:V137"/>
    <mergeCell ref="B139:V139"/>
  </mergeCell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Y679"/>
  <sheetViews>
    <sheetView workbookViewId="0"/>
  </sheetViews>
  <sheetFormatPr defaultRowHeight="20.100000000000001" customHeight="1" x14ac:dyDescent="0.2"/>
  <cols>
    <col min="1" max="1" width="3.42578125" customWidth="1"/>
    <col min="2" max="2" width="3.7109375" customWidth="1"/>
    <col min="3" max="3" width="13.7109375" hidden="1" customWidth="1"/>
    <col min="4" max="4" width="13.7109375" customWidth="1"/>
    <col min="5" max="5" width="6.140625" hidden="1" customWidth="1"/>
    <col min="6" max="6" width="13.140625" hidden="1" customWidth="1"/>
    <col min="7" max="7" width="4.5703125" customWidth="1"/>
    <col min="8" max="8" width="13.140625" customWidth="1"/>
    <col min="9" max="9" width="3.85546875" customWidth="1"/>
    <col min="10" max="10" width="11.7109375" customWidth="1"/>
    <col min="11" max="11" width="3.7109375" customWidth="1"/>
    <col min="12" max="12" width="13.5703125" customWidth="1"/>
    <col min="13" max="13" width="3" customWidth="1"/>
    <col min="14" max="14" width="13.5703125" customWidth="1"/>
    <col min="15" max="15" width="2.140625" customWidth="1"/>
    <col min="16" max="16" width="16.5703125" customWidth="1"/>
    <col min="17" max="17" width="3.5703125" customWidth="1"/>
    <col min="18" max="18" width="20.28515625" customWidth="1"/>
    <col min="19" max="19" width="3.5703125" customWidth="1"/>
    <col min="20" max="20" width="21.140625" bestFit="1" customWidth="1"/>
    <col min="21" max="21" width="4.28515625" customWidth="1"/>
    <col min="22" max="22" width="21.140625" bestFit="1" customWidth="1"/>
    <col min="23" max="23" width="3.5703125" customWidth="1"/>
    <col min="24" max="24" width="21.42578125" bestFit="1" customWidth="1"/>
    <col min="25" max="25" width="38.5703125" bestFit="1" customWidth="1"/>
  </cols>
  <sheetData>
    <row r="1" spans="2:25" ht="18" customHeight="1" x14ac:dyDescent="0.2">
      <c r="C1" s="16" t="s">
        <v>161</v>
      </c>
      <c r="D1" s="16" t="s">
        <v>212</v>
      </c>
      <c r="F1" s="16" t="s">
        <v>162</v>
      </c>
      <c r="G1" s="16"/>
      <c r="H1" s="16" t="s">
        <v>213</v>
      </c>
      <c r="J1" s="16" t="s">
        <v>196</v>
      </c>
      <c r="L1" s="26" t="s">
        <v>197</v>
      </c>
      <c r="M1" s="26"/>
      <c r="N1" s="26" t="s">
        <v>198</v>
      </c>
      <c r="O1" s="26"/>
      <c r="P1" s="26" t="s">
        <v>200</v>
      </c>
      <c r="Q1" s="26"/>
      <c r="R1" s="26" t="s">
        <v>201</v>
      </c>
      <c r="S1" s="26"/>
      <c r="T1" s="26" t="s">
        <v>202</v>
      </c>
      <c r="U1" s="26"/>
      <c r="V1" s="26" t="s">
        <v>203</v>
      </c>
      <c r="W1" s="26"/>
      <c r="X1" s="26" t="s">
        <v>204</v>
      </c>
    </row>
    <row r="2" spans="2:25" ht="18" customHeight="1" x14ac:dyDescent="0.2">
      <c r="B2" s="16">
        <v>1</v>
      </c>
      <c r="C2" s="25" t="s">
        <v>57</v>
      </c>
      <c r="D2" t="s">
        <v>57</v>
      </c>
      <c r="E2" s="16">
        <v>1</v>
      </c>
      <c r="F2" s="25" t="s">
        <v>105</v>
      </c>
      <c r="G2" s="16">
        <v>1</v>
      </c>
      <c r="H2" t="s">
        <v>105</v>
      </c>
      <c r="I2" s="16">
        <v>1</v>
      </c>
      <c r="J2" t="s">
        <v>57</v>
      </c>
      <c r="K2" s="16">
        <v>1</v>
      </c>
      <c r="L2" t="s">
        <v>70</v>
      </c>
      <c r="M2" s="16">
        <v>1</v>
      </c>
      <c r="N2" t="s">
        <v>74</v>
      </c>
      <c r="O2" s="16">
        <v>1</v>
      </c>
      <c r="P2" t="s">
        <v>52</v>
      </c>
      <c r="Q2" s="16">
        <v>1</v>
      </c>
      <c r="R2" t="s">
        <v>55</v>
      </c>
      <c r="S2" s="16">
        <v>1</v>
      </c>
      <c r="T2" t="s">
        <v>199</v>
      </c>
      <c r="V2" t="s">
        <v>199</v>
      </c>
      <c r="X2" t="s">
        <v>199</v>
      </c>
    </row>
    <row r="3" spans="2:25" ht="18" customHeight="1" x14ac:dyDescent="0.2">
      <c r="B3" s="16">
        <v>2</v>
      </c>
      <c r="C3" s="25" t="s">
        <v>58</v>
      </c>
      <c r="D3" t="s">
        <v>58</v>
      </c>
      <c r="E3" s="16">
        <v>2</v>
      </c>
      <c r="F3" s="25" t="s">
        <v>61</v>
      </c>
      <c r="G3" s="16">
        <v>2</v>
      </c>
      <c r="H3" t="s">
        <v>78</v>
      </c>
      <c r="I3" s="16">
        <v>2</v>
      </c>
      <c r="J3" t="s">
        <v>58</v>
      </c>
      <c r="K3" s="16">
        <v>2</v>
      </c>
      <c r="L3" t="s">
        <v>71</v>
      </c>
      <c r="M3" s="16">
        <v>2</v>
      </c>
      <c r="N3" t="s">
        <v>75</v>
      </c>
      <c r="O3" s="16">
        <v>2</v>
      </c>
      <c r="P3" t="s">
        <v>106</v>
      </c>
      <c r="Q3" s="16">
        <v>2</v>
      </c>
      <c r="R3" t="s">
        <v>106</v>
      </c>
      <c r="S3" s="16">
        <v>2</v>
      </c>
      <c r="T3" t="s">
        <v>106</v>
      </c>
      <c r="V3" t="s">
        <v>106</v>
      </c>
      <c r="X3" t="s">
        <v>106</v>
      </c>
    </row>
    <row r="4" spans="2:25" ht="18" customHeight="1" x14ac:dyDescent="0.2">
      <c r="B4" s="16">
        <v>3</v>
      </c>
      <c r="C4" s="25" t="s">
        <v>57</v>
      </c>
      <c r="D4" t="s">
        <v>59</v>
      </c>
      <c r="E4" s="16">
        <v>3</v>
      </c>
      <c r="F4" s="25" t="s">
        <v>78</v>
      </c>
      <c r="G4" s="16">
        <v>3</v>
      </c>
      <c r="H4" t="s">
        <v>80</v>
      </c>
      <c r="I4" s="16">
        <v>3</v>
      </c>
      <c r="J4" t="s">
        <v>59</v>
      </c>
      <c r="K4" s="16">
        <v>3</v>
      </c>
      <c r="L4" t="s">
        <v>72</v>
      </c>
      <c r="M4" s="16">
        <v>3</v>
      </c>
      <c r="N4" t="s">
        <v>76</v>
      </c>
      <c r="O4" s="16">
        <v>3</v>
      </c>
      <c r="P4" t="s">
        <v>53</v>
      </c>
      <c r="Q4" s="16">
        <v>3</v>
      </c>
      <c r="R4" t="s">
        <v>56</v>
      </c>
      <c r="S4" s="16">
        <v>3</v>
      </c>
      <c r="T4" t="s">
        <v>199</v>
      </c>
      <c r="V4" t="s">
        <v>199</v>
      </c>
      <c r="X4" t="s">
        <v>199</v>
      </c>
    </row>
    <row r="5" spans="2:25" ht="18" customHeight="1" x14ac:dyDescent="0.2">
      <c r="B5" s="16">
        <v>4</v>
      </c>
      <c r="C5" s="25" t="s">
        <v>58</v>
      </c>
      <c r="D5" t="s">
        <v>60</v>
      </c>
      <c r="E5" s="16">
        <v>4</v>
      </c>
      <c r="F5" s="25" t="s">
        <v>79</v>
      </c>
      <c r="G5" s="16">
        <v>4</v>
      </c>
      <c r="H5" t="s">
        <v>82</v>
      </c>
      <c r="I5" s="16">
        <v>4</v>
      </c>
      <c r="J5" t="s">
        <v>60</v>
      </c>
      <c r="K5" s="16">
        <v>4</v>
      </c>
      <c r="L5" t="s">
        <v>73</v>
      </c>
      <c r="M5" s="16">
        <v>4</v>
      </c>
      <c r="N5" t="s">
        <v>77</v>
      </c>
      <c r="O5" s="16">
        <v>4</v>
      </c>
      <c r="P5" t="s">
        <v>106</v>
      </c>
      <c r="Q5" s="16">
        <v>4</v>
      </c>
      <c r="R5" t="s">
        <v>106</v>
      </c>
      <c r="S5" s="16">
        <v>4</v>
      </c>
      <c r="T5" t="s">
        <v>82</v>
      </c>
      <c r="V5" t="s">
        <v>98</v>
      </c>
      <c r="X5" t="s">
        <v>90</v>
      </c>
    </row>
    <row r="6" spans="2:25" ht="18" customHeight="1" x14ac:dyDescent="0.2">
      <c r="B6" s="16">
        <v>5</v>
      </c>
      <c r="C6" s="25" t="s">
        <v>59</v>
      </c>
      <c r="D6" t="s">
        <v>63</v>
      </c>
      <c r="E6" s="16">
        <v>5</v>
      </c>
      <c r="F6" s="25" t="s">
        <v>80</v>
      </c>
      <c r="G6" s="16">
        <v>5</v>
      </c>
      <c r="H6" t="s">
        <v>84</v>
      </c>
      <c r="I6" s="16">
        <v>5</v>
      </c>
      <c r="J6" t="s">
        <v>63</v>
      </c>
      <c r="K6" s="16">
        <v>5</v>
      </c>
      <c r="L6" t="s">
        <v>105</v>
      </c>
      <c r="M6" s="16">
        <v>5</v>
      </c>
      <c r="N6" t="s">
        <v>105</v>
      </c>
      <c r="S6" s="16">
        <v>5</v>
      </c>
      <c r="T6" t="s">
        <v>80</v>
      </c>
      <c r="V6" t="s">
        <v>96</v>
      </c>
      <c r="X6" t="s">
        <v>88</v>
      </c>
    </row>
    <row r="7" spans="2:25" ht="18" customHeight="1" x14ac:dyDescent="0.2">
      <c r="B7" s="16">
        <v>6</v>
      </c>
      <c r="C7" s="25" t="s">
        <v>60</v>
      </c>
      <c r="D7" t="s">
        <v>62</v>
      </c>
      <c r="E7" s="16">
        <v>6</v>
      </c>
      <c r="F7" s="25" t="s">
        <v>81</v>
      </c>
      <c r="G7" s="16">
        <v>6</v>
      </c>
      <c r="H7" t="s">
        <v>105</v>
      </c>
      <c r="I7" s="16">
        <v>6</v>
      </c>
      <c r="J7" t="s">
        <v>62</v>
      </c>
      <c r="K7" s="16">
        <v>6</v>
      </c>
      <c r="L7" t="s">
        <v>106</v>
      </c>
      <c r="M7" s="16">
        <v>6</v>
      </c>
      <c r="N7" t="s">
        <v>106</v>
      </c>
      <c r="S7" s="16">
        <v>6</v>
      </c>
      <c r="T7" t="s">
        <v>78</v>
      </c>
      <c r="V7" t="s">
        <v>94</v>
      </c>
      <c r="X7" t="s">
        <v>86</v>
      </c>
    </row>
    <row r="8" spans="2:25" ht="18" customHeight="1" x14ac:dyDescent="0.2">
      <c r="B8" s="16">
        <v>7</v>
      </c>
      <c r="C8" s="25" t="s">
        <v>59</v>
      </c>
      <c r="D8" t="s">
        <v>64</v>
      </c>
      <c r="E8" s="16">
        <v>7</v>
      </c>
      <c r="F8" s="25" t="s">
        <v>82</v>
      </c>
      <c r="G8" s="16">
        <v>7</v>
      </c>
      <c r="H8" t="s">
        <v>94</v>
      </c>
      <c r="I8" s="16">
        <v>7</v>
      </c>
      <c r="J8" t="s">
        <v>64</v>
      </c>
      <c r="K8" s="16">
        <v>7</v>
      </c>
      <c r="L8" t="s">
        <v>101</v>
      </c>
      <c r="M8" s="16">
        <v>7</v>
      </c>
      <c r="N8" t="s">
        <v>103</v>
      </c>
      <c r="S8" s="16">
        <v>7</v>
      </c>
      <c r="T8" t="s">
        <v>105</v>
      </c>
      <c r="V8" t="s">
        <v>105</v>
      </c>
      <c r="X8" t="s">
        <v>105</v>
      </c>
      <c r="Y8" t="s">
        <v>35</v>
      </c>
    </row>
    <row r="9" spans="2:25" ht="18" customHeight="1" x14ac:dyDescent="0.2">
      <c r="B9" s="16">
        <v>8</v>
      </c>
      <c r="C9" s="25" t="s">
        <v>60</v>
      </c>
      <c r="D9" t="s">
        <v>65</v>
      </c>
      <c r="E9" s="16">
        <v>8</v>
      </c>
      <c r="F9" s="25" t="s">
        <v>83</v>
      </c>
      <c r="G9" s="16">
        <v>8</v>
      </c>
      <c r="H9" t="s">
        <v>96</v>
      </c>
      <c r="I9" s="16">
        <v>8</v>
      </c>
      <c r="J9" t="s">
        <v>65</v>
      </c>
      <c r="K9" s="16">
        <v>8</v>
      </c>
      <c r="L9" t="s">
        <v>102</v>
      </c>
      <c r="M9" s="16">
        <v>8</v>
      </c>
      <c r="N9" t="s">
        <v>104</v>
      </c>
      <c r="S9" s="16">
        <v>8</v>
      </c>
      <c r="T9" t="s">
        <v>105</v>
      </c>
      <c r="V9" t="s">
        <v>105</v>
      </c>
      <c r="X9" t="s">
        <v>105</v>
      </c>
    </row>
    <row r="10" spans="2:25" ht="18" customHeight="1" x14ac:dyDescent="0.2">
      <c r="B10" s="16">
        <v>9</v>
      </c>
      <c r="C10" s="25" t="s">
        <v>63</v>
      </c>
      <c r="D10" t="s">
        <v>67</v>
      </c>
      <c r="E10" s="16">
        <v>9</v>
      </c>
      <c r="F10" s="25" t="s">
        <v>84</v>
      </c>
      <c r="G10" s="16">
        <v>9</v>
      </c>
      <c r="H10" t="s">
        <v>98</v>
      </c>
      <c r="I10" s="16">
        <v>9</v>
      </c>
      <c r="J10" t="s">
        <v>67</v>
      </c>
      <c r="K10" s="16">
        <v>9</v>
      </c>
      <c r="L10" t="s">
        <v>199</v>
      </c>
      <c r="M10" s="16">
        <v>9</v>
      </c>
      <c r="N10" t="s">
        <v>199</v>
      </c>
      <c r="S10" s="16">
        <v>9</v>
      </c>
      <c r="T10" t="s">
        <v>106</v>
      </c>
      <c r="V10" t="s">
        <v>106</v>
      </c>
      <c r="X10" t="s">
        <v>106</v>
      </c>
    </row>
    <row r="11" spans="2:25" ht="18" customHeight="1" x14ac:dyDescent="0.2">
      <c r="B11" s="16">
        <v>10</v>
      </c>
      <c r="C11" s="25" t="s">
        <v>62</v>
      </c>
      <c r="D11" t="s">
        <v>66</v>
      </c>
      <c r="E11" s="16">
        <v>10</v>
      </c>
      <c r="F11" s="25" t="s">
        <v>106</v>
      </c>
      <c r="G11" s="16">
        <v>10</v>
      </c>
      <c r="H11" t="s">
        <v>100</v>
      </c>
      <c r="I11" s="16">
        <v>10</v>
      </c>
      <c r="J11" t="s">
        <v>66</v>
      </c>
      <c r="K11" s="16">
        <v>10</v>
      </c>
      <c r="L11" t="s">
        <v>199</v>
      </c>
      <c r="M11" s="16">
        <v>10</v>
      </c>
      <c r="N11" t="s">
        <v>199</v>
      </c>
      <c r="S11" s="16">
        <v>10</v>
      </c>
      <c r="T11" t="s">
        <v>84</v>
      </c>
      <c r="V11" t="s">
        <v>100</v>
      </c>
      <c r="X11" t="s">
        <v>92</v>
      </c>
    </row>
    <row r="12" spans="2:25" ht="18" customHeight="1" x14ac:dyDescent="0.2">
      <c r="B12" s="16">
        <v>11</v>
      </c>
      <c r="C12" s="25" t="s">
        <v>63</v>
      </c>
      <c r="D12" t="s">
        <v>68</v>
      </c>
      <c r="E12" s="16">
        <v>11</v>
      </c>
      <c r="F12" s="25" t="s">
        <v>105</v>
      </c>
      <c r="G12" s="16">
        <v>11</v>
      </c>
      <c r="H12" t="s">
        <v>105</v>
      </c>
      <c r="I12" s="16">
        <v>11</v>
      </c>
      <c r="J12" t="s">
        <v>68</v>
      </c>
      <c r="S12" s="16">
        <v>11</v>
      </c>
      <c r="T12" t="s">
        <v>83</v>
      </c>
      <c r="V12" t="s">
        <v>99</v>
      </c>
      <c r="X12" t="s">
        <v>91</v>
      </c>
    </row>
    <row r="13" spans="2:25" ht="18" customHeight="1" x14ac:dyDescent="0.2">
      <c r="B13" s="16">
        <v>12</v>
      </c>
      <c r="C13" s="25" t="s">
        <v>62</v>
      </c>
      <c r="D13" t="s">
        <v>69</v>
      </c>
      <c r="E13" s="16">
        <v>12</v>
      </c>
      <c r="F13" s="25" t="s">
        <v>85</v>
      </c>
      <c r="G13" s="16">
        <v>12</v>
      </c>
      <c r="H13" t="s">
        <v>86</v>
      </c>
      <c r="I13" s="16">
        <v>12</v>
      </c>
      <c r="J13" t="s">
        <v>69</v>
      </c>
      <c r="S13" s="16">
        <v>12</v>
      </c>
      <c r="T13" t="s">
        <v>81</v>
      </c>
      <c r="V13" t="s">
        <v>97</v>
      </c>
      <c r="X13" t="s">
        <v>89</v>
      </c>
    </row>
    <row r="14" spans="2:25" ht="18" customHeight="1" x14ac:dyDescent="0.2">
      <c r="B14" s="16">
        <v>13</v>
      </c>
      <c r="C14" s="25" t="s">
        <v>64</v>
      </c>
      <c r="D14" t="s">
        <v>70</v>
      </c>
      <c r="E14" s="16">
        <v>13</v>
      </c>
      <c r="F14" s="25" t="s">
        <v>86</v>
      </c>
      <c r="G14" s="16">
        <v>13</v>
      </c>
      <c r="H14" t="s">
        <v>88</v>
      </c>
      <c r="S14" s="16">
        <v>13</v>
      </c>
      <c r="T14" t="s">
        <v>79</v>
      </c>
      <c r="V14" t="s">
        <v>95</v>
      </c>
      <c r="X14" t="s">
        <v>87</v>
      </c>
    </row>
    <row r="15" spans="2:25" ht="18" customHeight="1" x14ac:dyDescent="0.2">
      <c r="B15" s="16">
        <v>14</v>
      </c>
      <c r="C15" s="25" t="s">
        <v>65</v>
      </c>
      <c r="D15" t="s">
        <v>71</v>
      </c>
      <c r="E15" s="16">
        <v>14</v>
      </c>
      <c r="F15" s="25" t="s">
        <v>87</v>
      </c>
      <c r="G15" s="16">
        <v>14</v>
      </c>
      <c r="H15" t="s">
        <v>90</v>
      </c>
      <c r="S15" s="16">
        <v>14</v>
      </c>
      <c r="T15" t="s">
        <v>61</v>
      </c>
      <c r="V15" t="s">
        <v>93</v>
      </c>
      <c r="X15" t="s">
        <v>85</v>
      </c>
    </row>
    <row r="16" spans="2:25" ht="18" customHeight="1" x14ac:dyDescent="0.2">
      <c r="B16" s="16">
        <v>15</v>
      </c>
      <c r="C16" s="25" t="s">
        <v>64</v>
      </c>
      <c r="D16" t="s">
        <v>72</v>
      </c>
      <c r="E16" s="16">
        <v>15</v>
      </c>
      <c r="F16" s="25" t="s">
        <v>88</v>
      </c>
      <c r="G16" s="16">
        <v>15</v>
      </c>
      <c r="H16" t="s">
        <v>92</v>
      </c>
      <c r="S16" s="16">
        <v>15</v>
      </c>
      <c r="T16" t="s">
        <v>199</v>
      </c>
      <c r="V16" t="s">
        <v>199</v>
      </c>
      <c r="X16" t="s">
        <v>199</v>
      </c>
    </row>
    <row r="17" spans="2:8" ht="18" customHeight="1" x14ac:dyDescent="0.2">
      <c r="B17" s="16">
        <v>16</v>
      </c>
      <c r="C17" s="25" t="s">
        <v>65</v>
      </c>
      <c r="D17" t="s">
        <v>73</v>
      </c>
      <c r="E17" s="16">
        <v>16</v>
      </c>
      <c r="F17" s="25" t="s">
        <v>89</v>
      </c>
      <c r="G17" s="16">
        <v>16</v>
      </c>
      <c r="H17" t="s">
        <v>105</v>
      </c>
    </row>
    <row r="18" spans="2:8" ht="18" customHeight="1" x14ac:dyDescent="0.2">
      <c r="B18" s="16">
        <v>17</v>
      </c>
      <c r="C18" s="25" t="s">
        <v>67</v>
      </c>
      <c r="D18" t="s">
        <v>106</v>
      </c>
      <c r="E18" s="16">
        <v>17</v>
      </c>
      <c r="F18" s="25" t="s">
        <v>90</v>
      </c>
      <c r="G18" s="16">
        <v>17</v>
      </c>
      <c r="H18" t="s">
        <v>102</v>
      </c>
    </row>
    <row r="19" spans="2:8" ht="18" customHeight="1" x14ac:dyDescent="0.2">
      <c r="B19" s="16">
        <v>18</v>
      </c>
      <c r="C19" s="25" t="s">
        <v>66</v>
      </c>
      <c r="D19" t="s">
        <v>52</v>
      </c>
      <c r="E19" s="16">
        <v>18</v>
      </c>
      <c r="F19" s="25" t="s">
        <v>91</v>
      </c>
      <c r="G19" s="16">
        <v>18</v>
      </c>
      <c r="H19" t="s">
        <v>103</v>
      </c>
    </row>
    <row r="20" spans="2:8" ht="18" customHeight="1" x14ac:dyDescent="0.2">
      <c r="B20" s="16">
        <v>19</v>
      </c>
      <c r="C20" s="25" t="s">
        <v>67</v>
      </c>
      <c r="D20" t="s">
        <v>53</v>
      </c>
      <c r="E20" s="16">
        <v>19</v>
      </c>
      <c r="F20" s="25" t="s">
        <v>92</v>
      </c>
      <c r="G20" s="16">
        <v>19</v>
      </c>
      <c r="H20" t="s">
        <v>106</v>
      </c>
    </row>
    <row r="21" spans="2:8" ht="18" customHeight="1" x14ac:dyDescent="0.2">
      <c r="B21" s="16">
        <v>20</v>
      </c>
      <c r="C21" s="25" t="s">
        <v>66</v>
      </c>
      <c r="D21" t="s">
        <v>57</v>
      </c>
      <c r="E21" s="16">
        <v>20</v>
      </c>
      <c r="F21" s="25" t="s">
        <v>106</v>
      </c>
      <c r="G21" s="16">
        <v>20</v>
      </c>
      <c r="H21" t="s">
        <v>61</v>
      </c>
    </row>
    <row r="22" spans="2:8" ht="18" customHeight="1" x14ac:dyDescent="0.2">
      <c r="B22" s="16">
        <v>21</v>
      </c>
      <c r="C22" s="25" t="s">
        <v>68</v>
      </c>
      <c r="D22" t="s">
        <v>58</v>
      </c>
      <c r="E22" s="16">
        <v>21</v>
      </c>
      <c r="F22" s="25" t="s">
        <v>105</v>
      </c>
      <c r="G22" s="16">
        <v>21</v>
      </c>
      <c r="H22" t="s">
        <v>79</v>
      </c>
    </row>
    <row r="23" spans="2:8" ht="18" customHeight="1" x14ac:dyDescent="0.2">
      <c r="B23" s="16">
        <v>22</v>
      </c>
      <c r="C23" s="25" t="s">
        <v>69</v>
      </c>
      <c r="D23" t="s">
        <v>59</v>
      </c>
      <c r="E23" s="16">
        <v>22</v>
      </c>
      <c r="F23" s="25" t="s">
        <v>93</v>
      </c>
      <c r="G23" s="16">
        <v>22</v>
      </c>
      <c r="H23" t="s">
        <v>81</v>
      </c>
    </row>
    <row r="24" spans="2:8" ht="18" customHeight="1" x14ac:dyDescent="0.2">
      <c r="B24" s="16">
        <v>23</v>
      </c>
      <c r="C24" s="25" t="s">
        <v>68</v>
      </c>
      <c r="D24" t="s">
        <v>60</v>
      </c>
      <c r="E24" s="16">
        <v>23</v>
      </c>
      <c r="F24" s="25" t="s">
        <v>94</v>
      </c>
      <c r="G24" s="16">
        <v>23</v>
      </c>
      <c r="H24" t="s">
        <v>83</v>
      </c>
    </row>
    <row r="25" spans="2:8" ht="18" customHeight="1" x14ac:dyDescent="0.2">
      <c r="B25" s="16">
        <v>24</v>
      </c>
      <c r="C25" s="25" t="s">
        <v>69</v>
      </c>
      <c r="D25" t="s">
        <v>63</v>
      </c>
      <c r="E25" s="16">
        <v>24</v>
      </c>
      <c r="F25" s="25" t="s">
        <v>95</v>
      </c>
      <c r="G25" s="16">
        <v>24</v>
      </c>
      <c r="H25" t="s">
        <v>106</v>
      </c>
    </row>
    <row r="26" spans="2:8" ht="18" customHeight="1" x14ac:dyDescent="0.2">
      <c r="B26" s="16">
        <v>25</v>
      </c>
      <c r="C26" s="25" t="s">
        <v>70</v>
      </c>
      <c r="D26" t="s">
        <v>62</v>
      </c>
      <c r="E26" s="16">
        <v>25</v>
      </c>
      <c r="F26" s="25" t="s">
        <v>96</v>
      </c>
      <c r="G26" s="16">
        <v>25</v>
      </c>
      <c r="H26" t="s">
        <v>93</v>
      </c>
    </row>
    <row r="27" spans="2:8" ht="18" customHeight="1" x14ac:dyDescent="0.2">
      <c r="B27" s="16">
        <v>26</v>
      </c>
      <c r="C27" s="25" t="s">
        <v>71</v>
      </c>
      <c r="D27" t="s">
        <v>64</v>
      </c>
      <c r="E27" s="16">
        <v>26</v>
      </c>
      <c r="F27" s="25" t="s">
        <v>97</v>
      </c>
      <c r="G27" s="16">
        <v>26</v>
      </c>
      <c r="H27" t="s">
        <v>95</v>
      </c>
    </row>
    <row r="28" spans="2:8" ht="18" customHeight="1" x14ac:dyDescent="0.2">
      <c r="B28" s="16">
        <v>27</v>
      </c>
      <c r="C28" s="25" t="s">
        <v>72</v>
      </c>
      <c r="D28" t="s">
        <v>65</v>
      </c>
      <c r="E28" s="16">
        <v>27</v>
      </c>
      <c r="F28" s="25" t="s">
        <v>98</v>
      </c>
      <c r="G28" s="16">
        <v>27</v>
      </c>
      <c r="H28" t="s">
        <v>97</v>
      </c>
    </row>
    <row r="29" spans="2:8" ht="18" customHeight="1" x14ac:dyDescent="0.2">
      <c r="B29" s="16">
        <v>28</v>
      </c>
      <c r="C29" s="25" t="s">
        <v>73</v>
      </c>
      <c r="D29" t="s">
        <v>67</v>
      </c>
      <c r="E29" s="16">
        <v>28</v>
      </c>
      <c r="F29" s="25" t="s">
        <v>99</v>
      </c>
      <c r="G29" s="16">
        <v>28</v>
      </c>
      <c r="H29" t="s">
        <v>99</v>
      </c>
    </row>
    <row r="30" spans="2:8" ht="18" customHeight="1" x14ac:dyDescent="0.2">
      <c r="B30" s="16">
        <v>29</v>
      </c>
      <c r="C30" s="25" t="s">
        <v>74</v>
      </c>
      <c r="D30" t="s">
        <v>66</v>
      </c>
      <c r="E30" s="16">
        <v>29</v>
      </c>
      <c r="F30" s="25" t="s">
        <v>100</v>
      </c>
      <c r="G30" s="16">
        <v>29</v>
      </c>
      <c r="H30" t="s">
        <v>106</v>
      </c>
    </row>
    <row r="31" spans="2:8" ht="18" customHeight="1" x14ac:dyDescent="0.2">
      <c r="B31" s="16">
        <v>30</v>
      </c>
      <c r="C31" s="25" t="s">
        <v>75</v>
      </c>
      <c r="D31" t="s">
        <v>68</v>
      </c>
      <c r="E31" s="16">
        <v>30</v>
      </c>
      <c r="F31" s="25" t="s">
        <v>106</v>
      </c>
      <c r="G31" s="16">
        <v>30</v>
      </c>
      <c r="H31" t="s">
        <v>85</v>
      </c>
    </row>
    <row r="32" spans="2:8" ht="18" customHeight="1" x14ac:dyDescent="0.2">
      <c r="B32" s="16">
        <v>31</v>
      </c>
      <c r="C32" s="25" t="s">
        <v>76</v>
      </c>
      <c r="D32" t="s">
        <v>69</v>
      </c>
      <c r="E32" s="16">
        <v>31</v>
      </c>
      <c r="F32" s="25" t="s">
        <v>101</v>
      </c>
      <c r="G32" s="16">
        <v>31</v>
      </c>
      <c r="H32" t="s">
        <v>87</v>
      </c>
    </row>
    <row r="33" spans="2:8" ht="18" customHeight="1" x14ac:dyDescent="0.2">
      <c r="B33" s="16">
        <v>32</v>
      </c>
      <c r="C33" s="25" t="s">
        <v>77</v>
      </c>
      <c r="D33" t="s">
        <v>74</v>
      </c>
      <c r="E33" s="16">
        <v>32</v>
      </c>
      <c r="F33" s="25" t="s">
        <v>102</v>
      </c>
      <c r="G33" s="16">
        <v>32</v>
      </c>
      <c r="H33" t="s">
        <v>89</v>
      </c>
    </row>
    <row r="34" spans="2:8" ht="18" customHeight="1" x14ac:dyDescent="0.2">
      <c r="B34" s="16">
        <v>33</v>
      </c>
      <c r="C34" s="25" t="s">
        <v>106</v>
      </c>
      <c r="D34" t="s">
        <v>75</v>
      </c>
      <c r="E34" s="16">
        <v>33</v>
      </c>
      <c r="F34" s="25" t="s">
        <v>106</v>
      </c>
      <c r="G34" s="16">
        <v>33</v>
      </c>
      <c r="H34" t="s">
        <v>91</v>
      </c>
    </row>
    <row r="35" spans="2:8" ht="18" customHeight="1" x14ac:dyDescent="0.2">
      <c r="B35" s="16">
        <v>34</v>
      </c>
      <c r="C35" s="25" t="s">
        <v>52</v>
      </c>
      <c r="D35" t="s">
        <v>76</v>
      </c>
      <c r="E35" s="16">
        <v>34</v>
      </c>
      <c r="F35" s="25" t="s">
        <v>103</v>
      </c>
      <c r="G35" s="16">
        <v>34</v>
      </c>
      <c r="H35" t="s">
        <v>106</v>
      </c>
    </row>
    <row r="36" spans="2:8" ht="18" customHeight="1" x14ac:dyDescent="0.2">
      <c r="B36" s="16">
        <v>35</v>
      </c>
      <c r="C36" s="25" t="s">
        <v>53</v>
      </c>
      <c r="D36" t="s">
        <v>77</v>
      </c>
      <c r="E36" s="16">
        <v>35</v>
      </c>
      <c r="F36" s="25" t="s">
        <v>104</v>
      </c>
      <c r="G36" s="16">
        <v>35</v>
      </c>
      <c r="H36" t="s">
        <v>101</v>
      </c>
    </row>
    <row r="37" spans="2:8" ht="18" customHeight="1" x14ac:dyDescent="0.2">
      <c r="B37" s="16">
        <v>36</v>
      </c>
      <c r="C37" s="25" t="s">
        <v>55</v>
      </c>
      <c r="D37" t="s">
        <v>55</v>
      </c>
      <c r="E37" s="16">
        <v>36</v>
      </c>
      <c r="F37" s="25" t="s">
        <v>106</v>
      </c>
      <c r="G37" s="16">
        <v>36</v>
      </c>
      <c r="H37" t="s">
        <v>106</v>
      </c>
    </row>
    <row r="38" spans="2:8" ht="18" customHeight="1" x14ac:dyDescent="0.2">
      <c r="B38" s="16">
        <v>37</v>
      </c>
      <c r="C38" s="25" t="s">
        <v>56</v>
      </c>
      <c r="D38" t="s">
        <v>56</v>
      </c>
      <c r="E38" s="16">
        <v>37</v>
      </c>
      <c r="F38" s="25" t="s">
        <v>105</v>
      </c>
      <c r="G38" s="16">
        <v>37</v>
      </c>
      <c r="H38" t="s">
        <v>104</v>
      </c>
    </row>
    <row r="39" spans="2:8" ht="18" customHeight="1" x14ac:dyDescent="0.2"/>
    <row r="40" spans="2:8" ht="18" customHeight="1" x14ac:dyDescent="0.2"/>
    <row r="41" spans="2:8" ht="18" customHeight="1" x14ac:dyDescent="0.2"/>
    <row r="42" spans="2:8" ht="18" customHeight="1" x14ac:dyDescent="0.2"/>
    <row r="43" spans="2:8" ht="18" customHeight="1" x14ac:dyDescent="0.2"/>
    <row r="44" spans="2:8" ht="18" customHeight="1" x14ac:dyDescent="0.2"/>
    <row r="45" spans="2:8" ht="18" customHeight="1" x14ac:dyDescent="0.2"/>
    <row r="46" spans="2:8" ht="18" customHeight="1" x14ac:dyDescent="0.2"/>
    <row r="47" spans="2:8" ht="18" customHeight="1" x14ac:dyDescent="0.2"/>
    <row r="48" spans="2: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row r="69" ht="18" customHeight="1" x14ac:dyDescent="0.2"/>
    <row r="70" ht="18" customHeight="1" x14ac:dyDescent="0.2"/>
    <row r="71" ht="18" customHeight="1" x14ac:dyDescent="0.2"/>
    <row r="72" ht="18" customHeight="1" x14ac:dyDescent="0.2"/>
    <row r="73" ht="18" customHeight="1" x14ac:dyDescent="0.2"/>
    <row r="74" ht="18" customHeight="1" x14ac:dyDescent="0.2"/>
    <row r="75" ht="18" customHeight="1" x14ac:dyDescent="0.2"/>
    <row r="76" ht="18" customHeight="1" x14ac:dyDescent="0.2"/>
    <row r="77" ht="18" customHeight="1" x14ac:dyDescent="0.2"/>
    <row r="78" ht="18" customHeight="1" x14ac:dyDescent="0.2"/>
    <row r="79" ht="18" customHeight="1" x14ac:dyDescent="0.2"/>
    <row r="80" ht="18" customHeight="1" x14ac:dyDescent="0.2"/>
    <row r="81" ht="18" customHeight="1" x14ac:dyDescent="0.2"/>
    <row r="82" ht="18" customHeight="1" x14ac:dyDescent="0.2"/>
    <row r="83" ht="18" customHeight="1" x14ac:dyDescent="0.2"/>
    <row r="84" ht="18" customHeight="1" x14ac:dyDescent="0.2"/>
    <row r="85" ht="18" customHeight="1" x14ac:dyDescent="0.2"/>
    <row r="86" ht="18" customHeight="1" x14ac:dyDescent="0.2"/>
    <row r="87" ht="18" customHeight="1" x14ac:dyDescent="0.2"/>
    <row r="88" ht="18" customHeight="1" x14ac:dyDescent="0.2"/>
    <row r="89" ht="18" customHeight="1" x14ac:dyDescent="0.2"/>
    <row r="90" ht="15" customHeight="1" x14ac:dyDescent="0.2"/>
    <row r="91" ht="15" customHeight="1" x14ac:dyDescent="0.2"/>
    <row r="92" ht="15" customHeight="1" x14ac:dyDescent="0.2"/>
    <row r="93" ht="15" customHeight="1" x14ac:dyDescent="0.2"/>
    <row r="94" ht="15" customHeight="1" x14ac:dyDescent="0.2"/>
    <row r="95" ht="15" customHeight="1" x14ac:dyDescent="0.2"/>
    <row r="96" ht="15" customHeight="1" x14ac:dyDescent="0.2"/>
    <row r="97" ht="15" customHeight="1" x14ac:dyDescent="0.2"/>
    <row r="98" ht="15" customHeight="1" x14ac:dyDescent="0.2"/>
    <row r="99" ht="15" customHeight="1" x14ac:dyDescent="0.2"/>
    <row r="100" ht="15" customHeight="1" x14ac:dyDescent="0.2"/>
    <row r="101" ht="15" customHeight="1" x14ac:dyDescent="0.2"/>
    <row r="102" ht="15" customHeight="1" x14ac:dyDescent="0.2"/>
    <row r="103" ht="15" customHeight="1" x14ac:dyDescent="0.2"/>
    <row r="104" ht="15" customHeight="1" x14ac:dyDescent="0.2"/>
    <row r="105" ht="15" customHeight="1" x14ac:dyDescent="0.2"/>
    <row r="106" ht="15" customHeight="1" x14ac:dyDescent="0.2"/>
    <row r="107" ht="15" customHeight="1" x14ac:dyDescent="0.2"/>
    <row r="108" ht="15" customHeight="1" x14ac:dyDescent="0.2"/>
    <row r="109" ht="15" customHeight="1" x14ac:dyDescent="0.2"/>
    <row r="110" ht="15" customHeight="1" x14ac:dyDescent="0.2"/>
    <row r="111" ht="15" customHeight="1" x14ac:dyDescent="0.2"/>
    <row r="112" ht="15" customHeight="1" x14ac:dyDescent="0.2"/>
    <row r="113" ht="15" customHeight="1" x14ac:dyDescent="0.2"/>
    <row r="114" ht="15" customHeight="1" x14ac:dyDescent="0.2"/>
    <row r="115" ht="15" customHeight="1" x14ac:dyDescent="0.2"/>
    <row r="116" ht="15" customHeight="1" x14ac:dyDescent="0.2"/>
    <row r="117" ht="15" customHeight="1" x14ac:dyDescent="0.2"/>
    <row r="118" ht="15" customHeight="1" x14ac:dyDescent="0.2"/>
    <row r="119" ht="15" customHeight="1" x14ac:dyDescent="0.2"/>
    <row r="120" ht="15" customHeight="1" x14ac:dyDescent="0.2"/>
    <row r="121" ht="15" customHeight="1" x14ac:dyDescent="0.2"/>
    <row r="122" ht="15" customHeight="1" x14ac:dyDescent="0.2"/>
    <row r="123" ht="15" customHeight="1" x14ac:dyDescent="0.2"/>
    <row r="124" ht="15" customHeight="1" x14ac:dyDescent="0.2"/>
    <row r="125" ht="15" customHeight="1" x14ac:dyDescent="0.2"/>
    <row r="126" ht="15" customHeight="1" x14ac:dyDescent="0.2"/>
    <row r="127" ht="15" customHeight="1" x14ac:dyDescent="0.2"/>
    <row r="128" ht="15" customHeight="1" x14ac:dyDescent="0.2"/>
    <row r="129" ht="15" customHeight="1" x14ac:dyDescent="0.2"/>
    <row r="130" ht="15" customHeight="1" x14ac:dyDescent="0.2"/>
    <row r="131" ht="15" customHeight="1" x14ac:dyDescent="0.2"/>
    <row r="132" ht="15" customHeight="1" x14ac:dyDescent="0.2"/>
    <row r="133" ht="15" customHeight="1" x14ac:dyDescent="0.2"/>
    <row r="134" ht="15" customHeight="1" x14ac:dyDescent="0.2"/>
    <row r="135" ht="15" customHeight="1" x14ac:dyDescent="0.2"/>
    <row r="136" ht="15" customHeight="1" x14ac:dyDescent="0.2"/>
    <row r="137" ht="15" customHeight="1" x14ac:dyDescent="0.2"/>
    <row r="138" ht="15" customHeight="1" x14ac:dyDescent="0.2"/>
    <row r="139" ht="15" customHeight="1" x14ac:dyDescent="0.2"/>
    <row r="140" ht="15" customHeight="1" x14ac:dyDescent="0.2"/>
    <row r="141" ht="15" customHeight="1" x14ac:dyDescent="0.2"/>
    <row r="142" ht="15" customHeight="1" x14ac:dyDescent="0.2"/>
    <row r="143" ht="15" customHeight="1" x14ac:dyDescent="0.2"/>
    <row r="144" ht="15" customHeight="1" x14ac:dyDescent="0.2"/>
    <row r="145" ht="15" customHeight="1" x14ac:dyDescent="0.2"/>
    <row r="146" ht="15" customHeight="1" x14ac:dyDescent="0.2"/>
    <row r="147" ht="15" customHeight="1" x14ac:dyDescent="0.2"/>
    <row r="148" ht="15" customHeight="1" x14ac:dyDescent="0.2"/>
    <row r="149" ht="15" customHeight="1" x14ac:dyDescent="0.2"/>
    <row r="150" ht="15" customHeight="1" x14ac:dyDescent="0.2"/>
    <row r="151" ht="15" customHeight="1" x14ac:dyDescent="0.2"/>
    <row r="152" ht="15" customHeight="1" x14ac:dyDescent="0.2"/>
    <row r="153" ht="15" customHeight="1" x14ac:dyDescent="0.2"/>
    <row r="154" ht="15" customHeight="1" x14ac:dyDescent="0.2"/>
    <row r="155" ht="15" customHeight="1" x14ac:dyDescent="0.2"/>
    <row r="156" ht="15" customHeight="1" x14ac:dyDescent="0.2"/>
    <row r="157" ht="15" customHeight="1" x14ac:dyDescent="0.2"/>
    <row r="158" ht="15" customHeight="1" x14ac:dyDescent="0.2"/>
    <row r="159" ht="15" customHeight="1" x14ac:dyDescent="0.2"/>
    <row r="160" ht="15" customHeight="1" x14ac:dyDescent="0.2"/>
    <row r="161" ht="15" customHeight="1" x14ac:dyDescent="0.2"/>
    <row r="162" ht="15" customHeight="1" x14ac:dyDescent="0.2"/>
    <row r="163" ht="15" customHeight="1" x14ac:dyDescent="0.2"/>
    <row r="164" ht="15" customHeight="1" x14ac:dyDescent="0.2"/>
    <row r="165" ht="15" customHeight="1" x14ac:dyDescent="0.2"/>
    <row r="166" ht="15" customHeight="1" x14ac:dyDescent="0.2"/>
    <row r="167" ht="15" customHeight="1" x14ac:dyDescent="0.2"/>
    <row r="168" ht="15" customHeight="1" x14ac:dyDescent="0.2"/>
    <row r="169" ht="15" customHeight="1" x14ac:dyDescent="0.2"/>
    <row r="170" ht="15" customHeight="1" x14ac:dyDescent="0.2"/>
    <row r="171" ht="15" customHeight="1" x14ac:dyDescent="0.2"/>
    <row r="172" ht="15" customHeight="1" x14ac:dyDescent="0.2"/>
    <row r="173" ht="15" customHeight="1" x14ac:dyDescent="0.2"/>
    <row r="174" ht="15" customHeight="1" x14ac:dyDescent="0.2"/>
    <row r="175" ht="15" customHeight="1" x14ac:dyDescent="0.2"/>
    <row r="176" ht="15" customHeight="1" x14ac:dyDescent="0.2"/>
    <row r="177" ht="15" customHeight="1" x14ac:dyDescent="0.2"/>
    <row r="178" ht="15" customHeight="1" x14ac:dyDescent="0.2"/>
    <row r="179" ht="15" customHeight="1" x14ac:dyDescent="0.2"/>
    <row r="180" ht="15" customHeight="1" x14ac:dyDescent="0.2"/>
    <row r="181" ht="15" customHeight="1" x14ac:dyDescent="0.2"/>
    <row r="182" ht="15" customHeight="1" x14ac:dyDescent="0.2"/>
    <row r="183" ht="15" customHeight="1" x14ac:dyDescent="0.2"/>
    <row r="184" ht="15" customHeight="1" x14ac:dyDescent="0.2"/>
    <row r="185" ht="15" customHeight="1" x14ac:dyDescent="0.2"/>
    <row r="186" ht="15" customHeight="1" x14ac:dyDescent="0.2"/>
    <row r="187" ht="15" customHeight="1" x14ac:dyDescent="0.2"/>
    <row r="188" ht="15" customHeight="1" x14ac:dyDescent="0.2"/>
    <row r="189" ht="15" customHeight="1" x14ac:dyDescent="0.2"/>
    <row r="190" ht="15" customHeight="1" x14ac:dyDescent="0.2"/>
    <row r="191" ht="15" customHeight="1" x14ac:dyDescent="0.2"/>
    <row r="192" ht="15" customHeight="1" x14ac:dyDescent="0.2"/>
    <row r="193" ht="15" customHeight="1" x14ac:dyDescent="0.2"/>
    <row r="194" ht="15" customHeight="1" x14ac:dyDescent="0.2"/>
    <row r="195" ht="15" customHeight="1" x14ac:dyDescent="0.2"/>
    <row r="196" ht="15" customHeight="1" x14ac:dyDescent="0.2"/>
    <row r="197" ht="15" customHeight="1" x14ac:dyDescent="0.2"/>
    <row r="198" ht="15" customHeight="1" x14ac:dyDescent="0.2"/>
    <row r="199" ht="15" customHeight="1" x14ac:dyDescent="0.2"/>
    <row r="200" ht="15" customHeight="1" x14ac:dyDescent="0.2"/>
    <row r="201" ht="15" customHeight="1" x14ac:dyDescent="0.2"/>
    <row r="202" ht="15" customHeight="1" x14ac:dyDescent="0.2"/>
    <row r="203" ht="15" customHeight="1" x14ac:dyDescent="0.2"/>
    <row r="204" ht="15" customHeight="1" x14ac:dyDescent="0.2"/>
    <row r="205" ht="15" customHeight="1" x14ac:dyDescent="0.2"/>
    <row r="206" ht="15" customHeight="1" x14ac:dyDescent="0.2"/>
    <row r="207" ht="15" customHeight="1" x14ac:dyDescent="0.2"/>
    <row r="208" ht="15" customHeight="1" x14ac:dyDescent="0.2"/>
    <row r="209" ht="15" customHeight="1" x14ac:dyDescent="0.2"/>
    <row r="210" ht="15" customHeight="1" x14ac:dyDescent="0.2"/>
    <row r="211" ht="15" customHeight="1" x14ac:dyDescent="0.2"/>
    <row r="212" ht="15" customHeight="1" x14ac:dyDescent="0.2"/>
    <row r="213" ht="15" customHeight="1" x14ac:dyDescent="0.2"/>
    <row r="214" ht="15" customHeight="1" x14ac:dyDescent="0.2"/>
    <row r="215" ht="15" customHeight="1" x14ac:dyDescent="0.2"/>
    <row r="216" ht="15" customHeight="1" x14ac:dyDescent="0.2"/>
    <row r="217" ht="15" customHeight="1" x14ac:dyDescent="0.2"/>
    <row r="218" ht="15" customHeight="1" x14ac:dyDescent="0.2"/>
    <row r="219" ht="15" customHeight="1" x14ac:dyDescent="0.2"/>
    <row r="220" ht="15" customHeight="1" x14ac:dyDescent="0.2"/>
    <row r="221" ht="15" customHeight="1" x14ac:dyDescent="0.2"/>
    <row r="222" ht="15" customHeight="1" x14ac:dyDescent="0.2"/>
    <row r="223" ht="15" customHeight="1" x14ac:dyDescent="0.2"/>
    <row r="224" ht="15" customHeight="1" x14ac:dyDescent="0.2"/>
    <row r="225" ht="15" customHeight="1" x14ac:dyDescent="0.2"/>
    <row r="226" ht="15" customHeight="1" x14ac:dyDescent="0.2"/>
    <row r="227" ht="15" customHeight="1" x14ac:dyDescent="0.2"/>
    <row r="228" ht="15" customHeight="1" x14ac:dyDescent="0.2"/>
    <row r="229" ht="15" customHeight="1" x14ac:dyDescent="0.2"/>
    <row r="230" ht="15" customHeight="1" x14ac:dyDescent="0.2"/>
    <row r="231" ht="15" customHeight="1" x14ac:dyDescent="0.2"/>
    <row r="232" ht="15" customHeight="1" x14ac:dyDescent="0.2"/>
    <row r="233" ht="15" customHeight="1" x14ac:dyDescent="0.2"/>
    <row r="234" ht="15" customHeight="1" x14ac:dyDescent="0.2"/>
    <row r="235" ht="15" customHeight="1" x14ac:dyDescent="0.2"/>
    <row r="236" ht="15" customHeight="1" x14ac:dyDescent="0.2"/>
    <row r="237" ht="15" customHeight="1" x14ac:dyDescent="0.2"/>
    <row r="238" ht="15" customHeight="1" x14ac:dyDescent="0.2"/>
    <row r="239" ht="15" customHeight="1" x14ac:dyDescent="0.2"/>
    <row r="240" ht="15" customHeight="1" x14ac:dyDescent="0.2"/>
    <row r="241" ht="15" customHeight="1" x14ac:dyDescent="0.2"/>
    <row r="242" ht="15" customHeight="1" x14ac:dyDescent="0.2"/>
    <row r="243" ht="15" customHeight="1" x14ac:dyDescent="0.2"/>
    <row r="244" ht="15" customHeight="1" x14ac:dyDescent="0.2"/>
    <row r="245" ht="15" customHeight="1" x14ac:dyDescent="0.2"/>
    <row r="246" ht="15" customHeight="1" x14ac:dyDescent="0.2"/>
    <row r="247" ht="15" customHeight="1" x14ac:dyDescent="0.2"/>
    <row r="248" ht="15" customHeight="1" x14ac:dyDescent="0.2"/>
    <row r="249" ht="15" customHeight="1" x14ac:dyDescent="0.2"/>
    <row r="250" ht="15" customHeight="1" x14ac:dyDescent="0.2"/>
    <row r="251" ht="15" customHeight="1" x14ac:dyDescent="0.2"/>
    <row r="252" ht="15" customHeight="1" x14ac:dyDescent="0.2"/>
    <row r="253" ht="15" customHeight="1" x14ac:dyDescent="0.2"/>
    <row r="254" ht="15" customHeight="1" x14ac:dyDescent="0.2"/>
    <row r="255" ht="15" customHeight="1" x14ac:dyDescent="0.2"/>
    <row r="256" ht="15" customHeight="1" x14ac:dyDescent="0.2"/>
    <row r="257" ht="15" customHeight="1" x14ac:dyDescent="0.2"/>
    <row r="258" ht="15" customHeight="1" x14ac:dyDescent="0.2"/>
    <row r="259" ht="15" customHeight="1" x14ac:dyDescent="0.2"/>
    <row r="260" ht="15" customHeight="1" x14ac:dyDescent="0.2"/>
    <row r="261" ht="15" customHeight="1" x14ac:dyDescent="0.2"/>
    <row r="262" ht="15" customHeight="1" x14ac:dyDescent="0.2"/>
    <row r="263" ht="15" customHeight="1" x14ac:dyDescent="0.2"/>
    <row r="264" ht="15" customHeight="1" x14ac:dyDescent="0.2"/>
    <row r="265" ht="15" customHeight="1" x14ac:dyDescent="0.2"/>
    <row r="266" ht="15" customHeight="1" x14ac:dyDescent="0.2"/>
    <row r="267" ht="15" customHeight="1" x14ac:dyDescent="0.2"/>
    <row r="268" ht="15" customHeight="1" x14ac:dyDescent="0.2"/>
    <row r="269" ht="15" customHeight="1" x14ac:dyDescent="0.2"/>
    <row r="270" ht="15" customHeight="1" x14ac:dyDescent="0.2"/>
    <row r="271" ht="15" customHeight="1" x14ac:dyDescent="0.2"/>
    <row r="272" ht="15" customHeight="1" x14ac:dyDescent="0.2"/>
    <row r="273" ht="15" customHeight="1" x14ac:dyDescent="0.2"/>
    <row r="274" ht="15" customHeight="1" x14ac:dyDescent="0.2"/>
    <row r="275" ht="15" customHeight="1" x14ac:dyDescent="0.2"/>
    <row r="276" ht="15" customHeight="1" x14ac:dyDescent="0.2"/>
    <row r="277" ht="15" customHeight="1" x14ac:dyDescent="0.2"/>
    <row r="278" ht="15" customHeight="1" x14ac:dyDescent="0.2"/>
    <row r="279" ht="15" customHeight="1" x14ac:dyDescent="0.2"/>
    <row r="280" ht="15" customHeight="1" x14ac:dyDescent="0.2"/>
    <row r="281" ht="15" customHeight="1" x14ac:dyDescent="0.2"/>
    <row r="282" ht="15" customHeight="1" x14ac:dyDescent="0.2"/>
    <row r="283" ht="15" customHeight="1" x14ac:dyDescent="0.2"/>
    <row r="284" ht="15" customHeight="1" x14ac:dyDescent="0.2"/>
    <row r="285" ht="15" customHeight="1" x14ac:dyDescent="0.2"/>
    <row r="286" ht="15" customHeight="1" x14ac:dyDescent="0.2"/>
    <row r="287" ht="15" customHeight="1" x14ac:dyDescent="0.2"/>
    <row r="288" ht="15" customHeight="1" x14ac:dyDescent="0.2"/>
    <row r="289" ht="15" customHeight="1" x14ac:dyDescent="0.2"/>
    <row r="290" ht="15" customHeight="1" x14ac:dyDescent="0.2"/>
    <row r="291" ht="15" customHeight="1" x14ac:dyDescent="0.2"/>
    <row r="292" ht="15" customHeight="1" x14ac:dyDescent="0.2"/>
    <row r="293" ht="15" customHeight="1" x14ac:dyDescent="0.2"/>
    <row r="294" ht="15" customHeight="1" x14ac:dyDescent="0.2"/>
    <row r="295" ht="15" customHeight="1" x14ac:dyDescent="0.2"/>
    <row r="296" ht="15" customHeight="1" x14ac:dyDescent="0.2"/>
    <row r="297" ht="15" customHeight="1" x14ac:dyDescent="0.2"/>
    <row r="298" ht="15" customHeight="1" x14ac:dyDescent="0.2"/>
    <row r="299" ht="15" customHeight="1" x14ac:dyDescent="0.2"/>
    <row r="300" ht="15" customHeight="1" x14ac:dyDescent="0.2"/>
    <row r="301" ht="15" customHeight="1" x14ac:dyDescent="0.2"/>
    <row r="302" ht="15" customHeight="1" x14ac:dyDescent="0.2"/>
    <row r="303" ht="15" customHeight="1" x14ac:dyDescent="0.2"/>
    <row r="304" ht="15" customHeight="1" x14ac:dyDescent="0.2"/>
    <row r="305" ht="15" customHeight="1" x14ac:dyDescent="0.2"/>
    <row r="306" ht="15" customHeight="1" x14ac:dyDescent="0.2"/>
    <row r="307" ht="15" customHeight="1" x14ac:dyDescent="0.2"/>
    <row r="308" ht="15" customHeight="1" x14ac:dyDescent="0.2"/>
    <row r="309" ht="15" customHeight="1" x14ac:dyDescent="0.2"/>
    <row r="310" ht="15" customHeight="1" x14ac:dyDescent="0.2"/>
    <row r="311" ht="15" customHeight="1" x14ac:dyDescent="0.2"/>
    <row r="312" ht="15" customHeight="1" x14ac:dyDescent="0.2"/>
    <row r="313" ht="15" customHeight="1" x14ac:dyDescent="0.2"/>
    <row r="314" ht="15" customHeight="1" x14ac:dyDescent="0.2"/>
    <row r="315" ht="15" customHeight="1" x14ac:dyDescent="0.2"/>
    <row r="316" ht="15" customHeight="1" x14ac:dyDescent="0.2"/>
    <row r="317" ht="15" customHeight="1" x14ac:dyDescent="0.2"/>
    <row r="318" ht="15" customHeight="1" x14ac:dyDescent="0.2"/>
    <row r="319" ht="15" customHeight="1" x14ac:dyDescent="0.2"/>
    <row r="320" ht="15" customHeight="1" x14ac:dyDescent="0.2"/>
    <row r="321" ht="15" customHeight="1" x14ac:dyDescent="0.2"/>
    <row r="322" ht="15" customHeight="1" x14ac:dyDescent="0.2"/>
    <row r="323" ht="15" customHeight="1" x14ac:dyDescent="0.2"/>
    <row r="324" ht="15" customHeight="1" x14ac:dyDescent="0.2"/>
    <row r="325" ht="15" customHeight="1" x14ac:dyDescent="0.2"/>
    <row r="326" ht="15" customHeight="1" x14ac:dyDescent="0.2"/>
    <row r="327" ht="15" customHeight="1" x14ac:dyDescent="0.2"/>
    <row r="328" ht="15" customHeight="1" x14ac:dyDescent="0.2"/>
    <row r="329" ht="15" customHeight="1" x14ac:dyDescent="0.2"/>
    <row r="330" ht="15" customHeight="1" x14ac:dyDescent="0.2"/>
    <row r="331" ht="15" customHeight="1" x14ac:dyDescent="0.2"/>
    <row r="332" ht="15" customHeight="1" x14ac:dyDescent="0.2"/>
    <row r="333" ht="15" customHeight="1" x14ac:dyDescent="0.2"/>
    <row r="334" ht="15" customHeight="1" x14ac:dyDescent="0.2"/>
    <row r="335" ht="15" customHeight="1" x14ac:dyDescent="0.2"/>
    <row r="336" ht="15" customHeight="1" x14ac:dyDescent="0.2"/>
    <row r="337" ht="15" customHeight="1" x14ac:dyDescent="0.2"/>
    <row r="338" ht="15" customHeight="1" x14ac:dyDescent="0.2"/>
    <row r="339" ht="15" customHeight="1" x14ac:dyDescent="0.2"/>
    <row r="340" ht="15" customHeight="1" x14ac:dyDescent="0.2"/>
    <row r="341" ht="15" customHeight="1" x14ac:dyDescent="0.2"/>
    <row r="342" ht="15" customHeight="1" x14ac:dyDescent="0.2"/>
    <row r="343" ht="15" customHeight="1" x14ac:dyDescent="0.2"/>
    <row r="344" ht="15" customHeight="1" x14ac:dyDescent="0.2"/>
    <row r="345" ht="15" customHeight="1" x14ac:dyDescent="0.2"/>
    <row r="346" ht="15" customHeight="1" x14ac:dyDescent="0.2"/>
    <row r="347" ht="15" customHeight="1" x14ac:dyDescent="0.2"/>
    <row r="348" ht="15" customHeight="1" x14ac:dyDescent="0.2"/>
    <row r="349" ht="15" customHeight="1" x14ac:dyDescent="0.2"/>
    <row r="350" ht="15" customHeight="1" x14ac:dyDescent="0.2"/>
    <row r="351" ht="15" customHeight="1" x14ac:dyDescent="0.2"/>
    <row r="352" ht="15" customHeight="1" x14ac:dyDescent="0.2"/>
    <row r="353" ht="15" customHeight="1" x14ac:dyDescent="0.2"/>
    <row r="354" ht="15" customHeight="1" x14ac:dyDescent="0.2"/>
    <row r="355" ht="15" customHeight="1" x14ac:dyDescent="0.2"/>
    <row r="356" ht="15" customHeight="1" x14ac:dyDescent="0.2"/>
    <row r="357" ht="15" customHeight="1" x14ac:dyDescent="0.2"/>
    <row r="358" ht="15" customHeight="1" x14ac:dyDescent="0.2"/>
    <row r="359" ht="15" customHeight="1" x14ac:dyDescent="0.2"/>
    <row r="360" ht="15" customHeight="1" x14ac:dyDescent="0.2"/>
    <row r="361" ht="15" customHeight="1" x14ac:dyDescent="0.2"/>
    <row r="362" ht="15" customHeight="1" x14ac:dyDescent="0.2"/>
    <row r="363" ht="15" customHeight="1" x14ac:dyDescent="0.2"/>
    <row r="364" ht="15" customHeight="1" x14ac:dyDescent="0.2"/>
    <row r="365" ht="15" customHeight="1" x14ac:dyDescent="0.2"/>
    <row r="366" ht="15" customHeight="1" x14ac:dyDescent="0.2"/>
    <row r="367" ht="15" customHeight="1" x14ac:dyDescent="0.2"/>
    <row r="368" ht="15" customHeight="1" x14ac:dyDescent="0.2"/>
    <row r="369" ht="15" customHeight="1" x14ac:dyDescent="0.2"/>
    <row r="370" ht="15" customHeight="1" x14ac:dyDescent="0.2"/>
    <row r="371" ht="15" customHeight="1" x14ac:dyDescent="0.2"/>
    <row r="372" ht="15" customHeight="1" x14ac:dyDescent="0.2"/>
    <row r="373" ht="15" customHeight="1" x14ac:dyDescent="0.2"/>
    <row r="374" ht="15" customHeight="1" x14ac:dyDescent="0.2"/>
    <row r="375" ht="15" customHeight="1" x14ac:dyDescent="0.2"/>
    <row r="376" ht="15" customHeight="1" x14ac:dyDescent="0.2"/>
    <row r="377" ht="15" customHeight="1" x14ac:dyDescent="0.2"/>
    <row r="378" ht="15" customHeight="1" x14ac:dyDescent="0.2"/>
    <row r="379" ht="15" customHeight="1" x14ac:dyDescent="0.2"/>
    <row r="380" ht="15" customHeight="1" x14ac:dyDescent="0.2"/>
    <row r="381" ht="15" customHeight="1" x14ac:dyDescent="0.2"/>
    <row r="382" ht="15" customHeight="1" x14ac:dyDescent="0.2"/>
    <row r="383" ht="15" customHeight="1" x14ac:dyDescent="0.2"/>
    <row r="384" ht="15" customHeight="1" x14ac:dyDescent="0.2"/>
    <row r="385" ht="15" customHeight="1" x14ac:dyDescent="0.2"/>
    <row r="386" ht="15" customHeight="1" x14ac:dyDescent="0.2"/>
    <row r="387" ht="15" customHeight="1" x14ac:dyDescent="0.2"/>
    <row r="388" ht="15" customHeight="1" x14ac:dyDescent="0.2"/>
    <row r="389" ht="15" customHeight="1" x14ac:dyDescent="0.2"/>
    <row r="390" ht="15" customHeight="1" x14ac:dyDescent="0.2"/>
    <row r="391" ht="15" customHeight="1" x14ac:dyDescent="0.2"/>
    <row r="392" ht="15" customHeight="1" x14ac:dyDescent="0.2"/>
    <row r="393" ht="15" customHeight="1" x14ac:dyDescent="0.2"/>
    <row r="394" ht="15" customHeight="1" x14ac:dyDescent="0.2"/>
    <row r="395" ht="15" customHeight="1" x14ac:dyDescent="0.2"/>
    <row r="396" ht="15" customHeight="1" x14ac:dyDescent="0.2"/>
    <row r="397" ht="15" customHeight="1" x14ac:dyDescent="0.2"/>
    <row r="398" ht="15" customHeight="1" x14ac:dyDescent="0.2"/>
    <row r="399" ht="15" customHeight="1" x14ac:dyDescent="0.2"/>
    <row r="400" ht="15" customHeight="1" x14ac:dyDescent="0.2"/>
    <row r="401" ht="15" customHeight="1" x14ac:dyDescent="0.2"/>
    <row r="402" ht="15" customHeight="1" x14ac:dyDescent="0.2"/>
    <row r="403" ht="15" customHeight="1" x14ac:dyDescent="0.2"/>
    <row r="404" ht="15" customHeight="1" x14ac:dyDescent="0.2"/>
    <row r="405" ht="15" customHeight="1" x14ac:dyDescent="0.2"/>
    <row r="406" ht="15" customHeight="1" x14ac:dyDescent="0.2"/>
    <row r="407" ht="15" customHeight="1" x14ac:dyDescent="0.2"/>
    <row r="408" ht="15" customHeight="1" x14ac:dyDescent="0.2"/>
    <row r="409" ht="15" customHeight="1" x14ac:dyDescent="0.2"/>
    <row r="410" ht="15" customHeight="1" x14ac:dyDescent="0.2"/>
    <row r="411" ht="15" customHeight="1" x14ac:dyDescent="0.2"/>
    <row r="412" ht="15" customHeight="1" x14ac:dyDescent="0.2"/>
    <row r="413" ht="15" customHeight="1" x14ac:dyDescent="0.2"/>
    <row r="414" ht="15" customHeight="1" x14ac:dyDescent="0.2"/>
    <row r="415" ht="15" customHeight="1" x14ac:dyDescent="0.2"/>
    <row r="416" ht="15" customHeight="1" x14ac:dyDescent="0.2"/>
    <row r="417" ht="15" customHeight="1" x14ac:dyDescent="0.2"/>
    <row r="418" ht="15" customHeight="1" x14ac:dyDescent="0.2"/>
    <row r="419" ht="15" customHeight="1" x14ac:dyDescent="0.2"/>
    <row r="420" ht="15" customHeight="1" x14ac:dyDescent="0.2"/>
    <row r="421" ht="15" customHeight="1" x14ac:dyDescent="0.2"/>
    <row r="422" ht="15" customHeight="1" x14ac:dyDescent="0.2"/>
    <row r="423" ht="15" customHeight="1" x14ac:dyDescent="0.2"/>
    <row r="424" ht="15" customHeight="1" x14ac:dyDescent="0.2"/>
    <row r="425" ht="15" customHeight="1" x14ac:dyDescent="0.2"/>
    <row r="426" ht="15" customHeight="1" x14ac:dyDescent="0.2"/>
    <row r="427" ht="15" customHeight="1" x14ac:dyDescent="0.2"/>
    <row r="428" ht="15" customHeight="1" x14ac:dyDescent="0.2"/>
    <row r="429" ht="15" customHeight="1" x14ac:dyDescent="0.2"/>
    <row r="430" ht="15" customHeight="1" x14ac:dyDescent="0.2"/>
    <row r="431" ht="15" customHeight="1" x14ac:dyDescent="0.2"/>
    <row r="432" ht="15" customHeight="1" x14ac:dyDescent="0.2"/>
    <row r="433" ht="15" customHeight="1" x14ac:dyDescent="0.2"/>
    <row r="434" ht="15" customHeight="1" x14ac:dyDescent="0.2"/>
    <row r="435" ht="15" customHeight="1" x14ac:dyDescent="0.2"/>
    <row r="436" ht="15" customHeight="1" x14ac:dyDescent="0.2"/>
    <row r="437" ht="15" customHeight="1" x14ac:dyDescent="0.2"/>
    <row r="438" ht="15" customHeight="1" x14ac:dyDescent="0.2"/>
    <row r="439" ht="15" customHeight="1" x14ac:dyDescent="0.2"/>
    <row r="440" ht="15" customHeight="1" x14ac:dyDescent="0.2"/>
    <row r="441" ht="15" customHeight="1" x14ac:dyDescent="0.2"/>
    <row r="442" ht="15" customHeight="1" x14ac:dyDescent="0.2"/>
    <row r="443" ht="15" customHeight="1" x14ac:dyDescent="0.2"/>
    <row r="444" ht="15" customHeight="1" x14ac:dyDescent="0.2"/>
    <row r="445" ht="15" customHeight="1" x14ac:dyDescent="0.2"/>
    <row r="446" ht="15" customHeight="1" x14ac:dyDescent="0.2"/>
    <row r="447" ht="15" customHeight="1" x14ac:dyDescent="0.2"/>
    <row r="448" ht="15" customHeight="1" x14ac:dyDescent="0.2"/>
    <row r="449" ht="15" customHeight="1" x14ac:dyDescent="0.2"/>
    <row r="450" ht="15" customHeight="1" x14ac:dyDescent="0.2"/>
    <row r="451" ht="15" customHeight="1" x14ac:dyDescent="0.2"/>
    <row r="452" ht="15" customHeight="1" x14ac:dyDescent="0.2"/>
    <row r="453" ht="15" customHeight="1" x14ac:dyDescent="0.2"/>
    <row r="454" ht="15" customHeight="1" x14ac:dyDescent="0.2"/>
    <row r="455" ht="15" customHeight="1" x14ac:dyDescent="0.2"/>
    <row r="456" ht="15" customHeight="1" x14ac:dyDescent="0.2"/>
    <row r="457" ht="15" customHeight="1" x14ac:dyDescent="0.2"/>
    <row r="458" ht="15" customHeight="1" x14ac:dyDescent="0.2"/>
    <row r="459" ht="15" customHeight="1" x14ac:dyDescent="0.2"/>
    <row r="460" ht="15" customHeight="1" x14ac:dyDescent="0.2"/>
    <row r="461" ht="15" customHeight="1" x14ac:dyDescent="0.2"/>
    <row r="462" ht="15" customHeight="1" x14ac:dyDescent="0.2"/>
    <row r="463" ht="15" customHeight="1" x14ac:dyDescent="0.2"/>
    <row r="464" ht="15" customHeight="1" x14ac:dyDescent="0.2"/>
    <row r="465" ht="15" customHeight="1" x14ac:dyDescent="0.2"/>
    <row r="466" ht="15" customHeight="1" x14ac:dyDescent="0.2"/>
    <row r="467" ht="15" customHeight="1" x14ac:dyDescent="0.2"/>
    <row r="468" ht="15" customHeight="1" x14ac:dyDescent="0.2"/>
    <row r="469" ht="15" customHeight="1" x14ac:dyDescent="0.2"/>
    <row r="470" ht="15" customHeight="1" x14ac:dyDescent="0.2"/>
    <row r="471" ht="15" customHeight="1" x14ac:dyDescent="0.2"/>
    <row r="472" ht="15" customHeight="1" x14ac:dyDescent="0.2"/>
    <row r="473" ht="15" customHeight="1" x14ac:dyDescent="0.2"/>
    <row r="474" ht="15" customHeight="1" x14ac:dyDescent="0.2"/>
    <row r="475" ht="15" customHeight="1" x14ac:dyDescent="0.2"/>
    <row r="476" ht="15" customHeight="1" x14ac:dyDescent="0.2"/>
    <row r="477" ht="15" customHeight="1" x14ac:dyDescent="0.2"/>
    <row r="478" ht="15" customHeight="1" x14ac:dyDescent="0.2"/>
    <row r="479" ht="15" customHeight="1" x14ac:dyDescent="0.2"/>
    <row r="480" ht="15" customHeight="1" x14ac:dyDescent="0.2"/>
    <row r="481" ht="15" customHeight="1" x14ac:dyDescent="0.2"/>
    <row r="482" ht="15" customHeight="1" x14ac:dyDescent="0.2"/>
    <row r="483" ht="15" customHeight="1" x14ac:dyDescent="0.2"/>
    <row r="484" ht="15" customHeight="1" x14ac:dyDescent="0.2"/>
    <row r="485" ht="15" customHeight="1" x14ac:dyDescent="0.2"/>
    <row r="486" ht="15" customHeight="1" x14ac:dyDescent="0.2"/>
    <row r="487" ht="15" customHeight="1" x14ac:dyDescent="0.2"/>
    <row r="488" ht="15" customHeight="1" x14ac:dyDescent="0.2"/>
    <row r="489" ht="15" customHeight="1" x14ac:dyDescent="0.2"/>
    <row r="490" ht="15" customHeight="1" x14ac:dyDescent="0.2"/>
    <row r="491" ht="15" customHeight="1" x14ac:dyDescent="0.2"/>
    <row r="492" ht="15" customHeight="1" x14ac:dyDescent="0.2"/>
    <row r="493" ht="15" customHeight="1" x14ac:dyDescent="0.2"/>
    <row r="494" ht="15" customHeight="1" x14ac:dyDescent="0.2"/>
    <row r="495" ht="15" customHeight="1" x14ac:dyDescent="0.2"/>
    <row r="496" ht="15" customHeight="1" x14ac:dyDescent="0.2"/>
    <row r="497" ht="15" customHeight="1" x14ac:dyDescent="0.2"/>
    <row r="498" ht="15" customHeight="1" x14ac:dyDescent="0.2"/>
    <row r="499" ht="15" customHeight="1" x14ac:dyDescent="0.2"/>
    <row r="500" ht="15" customHeight="1" x14ac:dyDescent="0.2"/>
    <row r="501" ht="15" customHeight="1" x14ac:dyDescent="0.2"/>
    <row r="502" ht="15" customHeight="1" x14ac:dyDescent="0.2"/>
    <row r="503" ht="15" customHeight="1" x14ac:dyDescent="0.2"/>
    <row r="504" ht="15" customHeight="1" x14ac:dyDescent="0.2"/>
    <row r="505" ht="15" customHeight="1" x14ac:dyDescent="0.2"/>
    <row r="506" ht="15" customHeight="1" x14ac:dyDescent="0.2"/>
    <row r="507" ht="15" customHeight="1" x14ac:dyDescent="0.2"/>
    <row r="508" ht="15" customHeight="1" x14ac:dyDescent="0.2"/>
    <row r="509" ht="15" customHeight="1" x14ac:dyDescent="0.2"/>
    <row r="510" ht="15" customHeight="1" x14ac:dyDescent="0.2"/>
    <row r="511" ht="15" customHeight="1" x14ac:dyDescent="0.2"/>
    <row r="512" ht="15" customHeight="1" x14ac:dyDescent="0.2"/>
    <row r="513" ht="15" customHeight="1" x14ac:dyDescent="0.2"/>
    <row r="514" ht="15" customHeight="1" x14ac:dyDescent="0.2"/>
    <row r="515" ht="15" customHeight="1" x14ac:dyDescent="0.2"/>
    <row r="516" ht="15" customHeight="1" x14ac:dyDescent="0.2"/>
    <row r="517" ht="15" customHeight="1" x14ac:dyDescent="0.2"/>
    <row r="518" ht="15" customHeight="1" x14ac:dyDescent="0.2"/>
    <row r="519" ht="15" customHeight="1" x14ac:dyDescent="0.2"/>
    <row r="520" ht="15" customHeight="1" x14ac:dyDescent="0.2"/>
    <row r="521" ht="15" customHeight="1" x14ac:dyDescent="0.2"/>
    <row r="522" ht="15" customHeight="1" x14ac:dyDescent="0.2"/>
    <row r="523" ht="15" customHeight="1" x14ac:dyDescent="0.2"/>
    <row r="524" ht="15" customHeight="1" x14ac:dyDescent="0.2"/>
    <row r="525" ht="15" customHeight="1" x14ac:dyDescent="0.2"/>
    <row r="526" ht="15" customHeight="1" x14ac:dyDescent="0.2"/>
    <row r="527" ht="15" customHeight="1" x14ac:dyDescent="0.2"/>
    <row r="528" ht="15" customHeight="1" x14ac:dyDescent="0.2"/>
    <row r="529" ht="15" customHeight="1" x14ac:dyDescent="0.2"/>
    <row r="530" ht="15" customHeight="1" x14ac:dyDescent="0.2"/>
    <row r="531" ht="15" customHeight="1" x14ac:dyDescent="0.2"/>
    <row r="532" ht="15" customHeight="1" x14ac:dyDescent="0.2"/>
    <row r="533" ht="15" customHeight="1" x14ac:dyDescent="0.2"/>
    <row r="534" ht="15" customHeight="1" x14ac:dyDescent="0.2"/>
    <row r="535" ht="15" customHeight="1" x14ac:dyDescent="0.2"/>
    <row r="536" ht="15" customHeight="1" x14ac:dyDescent="0.2"/>
    <row r="537" ht="15" customHeight="1" x14ac:dyDescent="0.2"/>
    <row r="538" ht="15" customHeight="1" x14ac:dyDescent="0.2"/>
    <row r="539" ht="15" customHeight="1" x14ac:dyDescent="0.2"/>
    <row r="540" ht="15" customHeight="1" x14ac:dyDescent="0.2"/>
    <row r="541" ht="15" customHeight="1" x14ac:dyDescent="0.2"/>
    <row r="542" ht="15" customHeight="1" x14ac:dyDescent="0.2"/>
    <row r="543" ht="15" customHeight="1" x14ac:dyDescent="0.2"/>
    <row r="544" ht="15" customHeight="1" x14ac:dyDescent="0.2"/>
    <row r="545" ht="15" customHeight="1" x14ac:dyDescent="0.2"/>
    <row r="546" ht="15" customHeight="1" x14ac:dyDescent="0.2"/>
    <row r="547" ht="15" customHeight="1" x14ac:dyDescent="0.2"/>
    <row r="548" ht="15" customHeight="1" x14ac:dyDescent="0.2"/>
    <row r="549" ht="15" customHeight="1" x14ac:dyDescent="0.2"/>
    <row r="550" ht="15" customHeight="1" x14ac:dyDescent="0.2"/>
    <row r="551" ht="15" customHeight="1" x14ac:dyDescent="0.2"/>
    <row r="552" ht="15" customHeight="1" x14ac:dyDescent="0.2"/>
    <row r="553" ht="15" customHeight="1" x14ac:dyDescent="0.2"/>
    <row r="554" ht="15" customHeight="1" x14ac:dyDescent="0.2"/>
    <row r="555" ht="15" customHeight="1" x14ac:dyDescent="0.2"/>
    <row r="556" ht="15" customHeight="1" x14ac:dyDescent="0.2"/>
    <row r="557" ht="15" customHeight="1" x14ac:dyDescent="0.2"/>
    <row r="558" ht="15" customHeight="1" x14ac:dyDescent="0.2"/>
    <row r="559" ht="15" customHeight="1" x14ac:dyDescent="0.2"/>
    <row r="560" ht="15" customHeight="1" x14ac:dyDescent="0.2"/>
    <row r="561" ht="15" customHeight="1" x14ac:dyDescent="0.2"/>
    <row r="562" ht="15" customHeight="1" x14ac:dyDescent="0.2"/>
    <row r="563" ht="15" customHeight="1" x14ac:dyDescent="0.2"/>
    <row r="564" ht="15" customHeight="1" x14ac:dyDescent="0.2"/>
    <row r="565" ht="15" customHeight="1" x14ac:dyDescent="0.2"/>
    <row r="566" ht="15" customHeight="1" x14ac:dyDescent="0.2"/>
    <row r="567" ht="15" customHeight="1" x14ac:dyDescent="0.2"/>
    <row r="568" ht="15" customHeight="1" x14ac:dyDescent="0.2"/>
    <row r="569" ht="15" customHeight="1" x14ac:dyDescent="0.2"/>
    <row r="570" ht="15" customHeight="1" x14ac:dyDescent="0.2"/>
    <row r="571" ht="15" customHeight="1" x14ac:dyDescent="0.2"/>
    <row r="572" ht="15" customHeight="1" x14ac:dyDescent="0.2"/>
    <row r="573" ht="15" customHeight="1" x14ac:dyDescent="0.2"/>
    <row r="574" ht="15" customHeight="1" x14ac:dyDescent="0.2"/>
    <row r="575" ht="15" customHeight="1" x14ac:dyDescent="0.2"/>
    <row r="576" ht="15" customHeight="1" x14ac:dyDescent="0.2"/>
    <row r="577" ht="15" customHeight="1" x14ac:dyDescent="0.2"/>
    <row r="578" ht="15" customHeight="1" x14ac:dyDescent="0.2"/>
    <row r="579" ht="15" customHeight="1" x14ac:dyDescent="0.2"/>
    <row r="580" ht="15" customHeight="1" x14ac:dyDescent="0.2"/>
    <row r="581" ht="15" customHeight="1" x14ac:dyDescent="0.2"/>
    <row r="582" ht="15" customHeight="1" x14ac:dyDescent="0.2"/>
    <row r="583" ht="15" customHeight="1" x14ac:dyDescent="0.2"/>
    <row r="584" ht="15" customHeight="1" x14ac:dyDescent="0.2"/>
    <row r="585" ht="15" customHeight="1" x14ac:dyDescent="0.2"/>
    <row r="586" ht="15" customHeight="1" x14ac:dyDescent="0.2"/>
    <row r="587" ht="15" customHeight="1" x14ac:dyDescent="0.2"/>
    <row r="588" ht="15" customHeight="1" x14ac:dyDescent="0.2"/>
    <row r="589" ht="15" customHeight="1" x14ac:dyDescent="0.2"/>
    <row r="590" ht="15" customHeight="1" x14ac:dyDescent="0.2"/>
    <row r="591" ht="15" customHeight="1" x14ac:dyDescent="0.2"/>
    <row r="592" ht="15" customHeight="1" x14ac:dyDescent="0.2"/>
    <row r="593" ht="15" customHeight="1" x14ac:dyDescent="0.2"/>
    <row r="594" ht="15" customHeight="1" x14ac:dyDescent="0.2"/>
    <row r="595" ht="15" customHeight="1" x14ac:dyDescent="0.2"/>
    <row r="596" ht="15" customHeight="1" x14ac:dyDescent="0.2"/>
    <row r="597" ht="15" customHeight="1" x14ac:dyDescent="0.2"/>
    <row r="598" ht="15" customHeight="1" x14ac:dyDescent="0.2"/>
    <row r="599" ht="15" customHeight="1" x14ac:dyDescent="0.2"/>
    <row r="600" ht="15" customHeight="1" x14ac:dyDescent="0.2"/>
    <row r="601" ht="15" customHeight="1" x14ac:dyDescent="0.2"/>
    <row r="602" ht="15" customHeight="1" x14ac:dyDescent="0.2"/>
    <row r="603" ht="15" customHeight="1" x14ac:dyDescent="0.2"/>
    <row r="604" ht="15" customHeight="1" x14ac:dyDescent="0.2"/>
    <row r="605" ht="15" customHeight="1" x14ac:dyDescent="0.2"/>
    <row r="606" ht="15" customHeight="1" x14ac:dyDescent="0.2"/>
    <row r="607" ht="15" customHeight="1" x14ac:dyDescent="0.2"/>
    <row r="608" ht="15" customHeight="1" x14ac:dyDescent="0.2"/>
    <row r="609" ht="15" customHeight="1" x14ac:dyDescent="0.2"/>
    <row r="610" ht="15" customHeight="1" x14ac:dyDescent="0.2"/>
    <row r="611" ht="15" customHeight="1" x14ac:dyDescent="0.2"/>
    <row r="612" ht="15" customHeight="1" x14ac:dyDescent="0.2"/>
    <row r="613" ht="15" customHeight="1" x14ac:dyDescent="0.2"/>
    <row r="614" ht="15" customHeight="1" x14ac:dyDescent="0.2"/>
    <row r="615" ht="15" customHeight="1" x14ac:dyDescent="0.2"/>
    <row r="616" ht="15" customHeight="1" x14ac:dyDescent="0.2"/>
    <row r="617" ht="15" customHeight="1" x14ac:dyDescent="0.2"/>
    <row r="618" ht="15" customHeight="1" x14ac:dyDescent="0.2"/>
    <row r="619" ht="15" customHeight="1" x14ac:dyDescent="0.2"/>
    <row r="620" ht="15" customHeight="1" x14ac:dyDescent="0.2"/>
    <row r="621" ht="15" customHeight="1" x14ac:dyDescent="0.2"/>
    <row r="622" ht="15" customHeight="1" x14ac:dyDescent="0.2"/>
    <row r="623" ht="15" customHeight="1" x14ac:dyDescent="0.2"/>
    <row r="624" ht="15" customHeight="1" x14ac:dyDescent="0.2"/>
    <row r="625" ht="15" customHeight="1" x14ac:dyDescent="0.2"/>
    <row r="626" ht="15" customHeight="1" x14ac:dyDescent="0.2"/>
    <row r="627" ht="15" customHeight="1" x14ac:dyDescent="0.2"/>
    <row r="628" ht="15" customHeight="1" x14ac:dyDescent="0.2"/>
    <row r="629" ht="15" customHeight="1" x14ac:dyDescent="0.2"/>
    <row r="630" ht="15" customHeight="1" x14ac:dyDescent="0.2"/>
    <row r="631" ht="15" customHeight="1" x14ac:dyDescent="0.2"/>
    <row r="632" ht="15" customHeight="1" x14ac:dyDescent="0.2"/>
    <row r="633" ht="15" customHeight="1" x14ac:dyDescent="0.2"/>
    <row r="634" ht="15" customHeight="1" x14ac:dyDescent="0.2"/>
    <row r="635" ht="15" customHeight="1" x14ac:dyDescent="0.2"/>
    <row r="636" ht="15" customHeight="1" x14ac:dyDescent="0.2"/>
    <row r="637" ht="15" customHeight="1" x14ac:dyDescent="0.2"/>
    <row r="638" ht="15" customHeight="1" x14ac:dyDescent="0.2"/>
    <row r="639" ht="15" customHeight="1" x14ac:dyDescent="0.2"/>
    <row r="640" ht="15" customHeight="1" x14ac:dyDescent="0.2"/>
    <row r="641" ht="15" customHeight="1" x14ac:dyDescent="0.2"/>
    <row r="642" ht="15" customHeight="1" x14ac:dyDescent="0.2"/>
    <row r="643" ht="15" customHeight="1" x14ac:dyDescent="0.2"/>
    <row r="644" ht="15" customHeight="1" x14ac:dyDescent="0.2"/>
    <row r="645" ht="15" customHeight="1" x14ac:dyDescent="0.2"/>
    <row r="646" ht="15" customHeight="1" x14ac:dyDescent="0.2"/>
    <row r="647" ht="15" customHeight="1" x14ac:dyDescent="0.2"/>
    <row r="648" ht="15" customHeight="1" x14ac:dyDescent="0.2"/>
    <row r="649" ht="15" customHeight="1" x14ac:dyDescent="0.2"/>
    <row r="650" ht="15" customHeight="1" x14ac:dyDescent="0.2"/>
    <row r="651" ht="15" customHeight="1" x14ac:dyDescent="0.2"/>
    <row r="652" ht="15" customHeight="1" x14ac:dyDescent="0.2"/>
    <row r="653" ht="15" customHeight="1" x14ac:dyDescent="0.2"/>
    <row r="654" ht="15" customHeight="1" x14ac:dyDescent="0.2"/>
    <row r="655" ht="15" customHeight="1" x14ac:dyDescent="0.2"/>
    <row r="656" ht="15" customHeight="1" x14ac:dyDescent="0.2"/>
    <row r="657" ht="15" customHeight="1" x14ac:dyDescent="0.2"/>
    <row r="658" ht="15" customHeight="1" x14ac:dyDescent="0.2"/>
    <row r="659" ht="15" customHeight="1" x14ac:dyDescent="0.2"/>
    <row r="660" ht="15" customHeight="1" x14ac:dyDescent="0.2"/>
    <row r="661" ht="15" customHeight="1" x14ac:dyDescent="0.2"/>
    <row r="662" ht="15" customHeight="1" x14ac:dyDescent="0.2"/>
    <row r="663" ht="15" customHeight="1" x14ac:dyDescent="0.2"/>
    <row r="664" ht="15" customHeight="1" x14ac:dyDescent="0.2"/>
    <row r="665" ht="15" customHeight="1" x14ac:dyDescent="0.2"/>
    <row r="666" ht="15" customHeight="1" x14ac:dyDescent="0.2"/>
    <row r="667" ht="15" customHeight="1" x14ac:dyDescent="0.2"/>
    <row r="668" ht="15" customHeight="1" x14ac:dyDescent="0.2"/>
    <row r="669" ht="15" customHeight="1" x14ac:dyDescent="0.2"/>
    <row r="670" ht="15" customHeight="1" x14ac:dyDescent="0.2"/>
    <row r="671" ht="15" customHeight="1" x14ac:dyDescent="0.2"/>
    <row r="672" ht="15" customHeight="1" x14ac:dyDescent="0.2"/>
    <row r="673" ht="15" customHeight="1" x14ac:dyDescent="0.2"/>
    <row r="674" ht="15" customHeight="1" x14ac:dyDescent="0.2"/>
    <row r="675" ht="15" customHeight="1" x14ac:dyDescent="0.2"/>
    <row r="676" ht="15" customHeight="1" x14ac:dyDescent="0.2"/>
    <row r="677" ht="15" customHeight="1" x14ac:dyDescent="0.2"/>
    <row r="678" ht="15" customHeight="1" x14ac:dyDescent="0.2"/>
    <row r="679" ht="15" customHeight="1" x14ac:dyDescent="0.2"/>
  </sheetData>
  <phoneticPr fontId="3" type="noConversion"/>
  <pageMargins left="0.24" right="0.17" top="1" bottom="1" header="0.5" footer="0.5"/>
  <pageSetup paperSize="9" scale="42" orientation="portrait" r:id="rId1"/>
  <headerFooter alignWithMargin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D55"/>
  <sheetViews>
    <sheetView workbookViewId="0"/>
  </sheetViews>
  <sheetFormatPr defaultRowHeight="12.75" x14ac:dyDescent="0.2"/>
  <cols>
    <col min="1" max="1" width="4.140625" customWidth="1"/>
    <col min="2" max="2" width="4" hidden="1" customWidth="1"/>
    <col min="3" max="3" width="13.7109375" style="21" hidden="1" customWidth="1"/>
    <col min="4" max="4" width="4" customWidth="1"/>
    <col min="5" max="5" width="13.7109375" style="21" customWidth="1"/>
    <col min="6" max="6" width="3.7109375" hidden="1" customWidth="1"/>
    <col min="7" max="7" width="13.140625" style="21" hidden="1" customWidth="1"/>
    <col min="8" max="8" width="3.7109375" customWidth="1"/>
    <col min="9" max="9" width="13.140625" style="32" customWidth="1"/>
    <col min="10" max="10" width="5.42578125" style="21" customWidth="1"/>
    <col min="11" max="11" width="13.140625" style="21" customWidth="1"/>
    <col min="12" max="12" width="5.5703125" style="21" customWidth="1"/>
    <col min="13" max="13" width="13.140625" style="21" customWidth="1"/>
    <col min="14" max="14" width="4.7109375" style="21" customWidth="1"/>
    <col min="15" max="15" width="16.5703125" style="21" bestFit="1" customWidth="1"/>
    <col min="16" max="16" width="5.42578125" style="21" customWidth="1"/>
    <col min="17" max="17" width="16.5703125" style="21" customWidth="1"/>
    <col min="18" max="18" width="4.7109375" style="21" customWidth="1"/>
    <col min="19" max="19" width="17.5703125" style="21" bestFit="1" customWidth="1"/>
    <col min="20" max="20" width="4.42578125" style="21" customWidth="1"/>
    <col min="21" max="21" width="13.140625" style="21" customWidth="1"/>
    <col min="22" max="22" width="4.28515625" style="21" customWidth="1"/>
    <col min="23" max="23" width="10" bestFit="1" customWidth="1"/>
    <col min="24" max="24" width="5.140625" customWidth="1"/>
    <col min="25" max="27" width="9.85546875" customWidth="1"/>
  </cols>
  <sheetData>
    <row r="1" spans="2:30" ht="18" customHeight="1" x14ac:dyDescent="0.2">
      <c r="C1" s="20" t="s">
        <v>209</v>
      </c>
      <c r="E1" s="20" t="s">
        <v>210</v>
      </c>
      <c r="G1" s="20" t="s">
        <v>208</v>
      </c>
      <c r="I1" s="30" t="s">
        <v>211</v>
      </c>
      <c r="J1" s="20"/>
      <c r="K1" s="20" t="s">
        <v>196</v>
      </c>
      <c r="L1" s="20"/>
      <c r="M1" s="20" t="s">
        <v>205</v>
      </c>
      <c r="N1" s="20"/>
      <c r="O1" s="20" t="s">
        <v>200</v>
      </c>
      <c r="P1" s="20"/>
      <c r="Q1" s="20" t="s">
        <v>201</v>
      </c>
      <c r="R1" s="20"/>
      <c r="S1" s="20" t="s">
        <v>206</v>
      </c>
      <c r="T1" s="20"/>
      <c r="U1" s="20" t="s">
        <v>207</v>
      </c>
      <c r="V1" s="16"/>
      <c r="W1" s="34" t="s">
        <v>151</v>
      </c>
      <c r="X1" s="16"/>
      <c r="Y1" s="20" t="s">
        <v>159</v>
      </c>
      <c r="Z1" s="20"/>
      <c r="AA1" s="26"/>
      <c r="AB1" s="26" t="s">
        <v>424</v>
      </c>
      <c r="AC1" s="26"/>
      <c r="AD1" s="26" t="s">
        <v>425</v>
      </c>
    </row>
    <row r="2" spans="2:30" ht="18" customHeight="1" x14ac:dyDescent="0.2">
      <c r="B2" s="16">
        <v>1</v>
      </c>
      <c r="C2" s="27" t="s">
        <v>111</v>
      </c>
      <c r="D2" s="16">
        <v>1</v>
      </c>
      <c r="E2" s="27" t="s">
        <v>111</v>
      </c>
      <c r="F2" s="16">
        <v>1</v>
      </c>
      <c r="G2" s="28" t="s">
        <v>139</v>
      </c>
      <c r="H2" s="16">
        <v>1</v>
      </c>
      <c r="I2" s="28" t="s">
        <v>139</v>
      </c>
      <c r="J2" s="16">
        <v>1</v>
      </c>
      <c r="K2" s="27" t="s">
        <v>111</v>
      </c>
      <c r="L2" s="16">
        <v>1</v>
      </c>
      <c r="M2" s="27" t="s">
        <v>123</v>
      </c>
      <c r="N2" s="16">
        <v>1</v>
      </c>
      <c r="O2" s="28" t="s">
        <v>139</v>
      </c>
      <c r="P2" s="16">
        <v>1</v>
      </c>
      <c r="Q2" s="28" t="s">
        <v>139</v>
      </c>
      <c r="R2" s="16">
        <v>1</v>
      </c>
      <c r="S2" s="28" t="s">
        <v>120</v>
      </c>
      <c r="T2" s="16">
        <v>1</v>
      </c>
      <c r="U2" s="33" t="s">
        <v>199</v>
      </c>
      <c r="V2" s="16">
        <v>1</v>
      </c>
      <c r="W2" s="21" t="s">
        <v>156</v>
      </c>
      <c r="Y2" s="15" t="s">
        <v>160</v>
      </c>
      <c r="Z2" s="15"/>
      <c r="AA2" s="16">
        <v>1</v>
      </c>
      <c r="AB2" t="s">
        <v>199</v>
      </c>
      <c r="AD2" t="s">
        <v>199</v>
      </c>
    </row>
    <row r="3" spans="2:30" ht="18" customHeight="1" x14ac:dyDescent="0.2">
      <c r="B3" s="16">
        <v>2</v>
      </c>
      <c r="C3" s="27" t="s">
        <v>112</v>
      </c>
      <c r="D3" s="16">
        <v>2</v>
      </c>
      <c r="E3" s="27" t="s">
        <v>112</v>
      </c>
      <c r="F3" s="16">
        <v>2</v>
      </c>
      <c r="G3" s="27" t="s">
        <v>131</v>
      </c>
      <c r="H3" s="16">
        <v>2</v>
      </c>
      <c r="I3" s="27" t="s">
        <v>132</v>
      </c>
      <c r="J3" s="16">
        <v>2</v>
      </c>
      <c r="K3" s="27" t="s">
        <v>112</v>
      </c>
      <c r="L3" s="16">
        <v>2</v>
      </c>
      <c r="M3" s="27" t="s">
        <v>124</v>
      </c>
      <c r="N3" s="16">
        <v>2</v>
      </c>
      <c r="O3" s="27" t="s">
        <v>131</v>
      </c>
      <c r="P3" s="16">
        <v>2</v>
      </c>
      <c r="Q3" s="29" t="s">
        <v>135</v>
      </c>
      <c r="R3" s="16">
        <v>2</v>
      </c>
      <c r="S3" s="28" t="s">
        <v>120</v>
      </c>
      <c r="T3" s="16">
        <v>2</v>
      </c>
      <c r="U3" s="25" t="s">
        <v>106</v>
      </c>
      <c r="V3" s="16">
        <v>2</v>
      </c>
      <c r="W3" s="21" t="s">
        <v>154</v>
      </c>
      <c r="Y3" s="275" t="s">
        <v>195</v>
      </c>
      <c r="Z3" s="24"/>
      <c r="AA3" s="16">
        <v>2</v>
      </c>
      <c r="AB3" s="212" t="s">
        <v>106</v>
      </c>
      <c r="AD3" s="212" t="s">
        <v>106</v>
      </c>
    </row>
    <row r="4" spans="2:30" ht="18" customHeight="1" x14ac:dyDescent="0.2">
      <c r="B4" s="16">
        <v>3</v>
      </c>
      <c r="C4" s="27" t="s">
        <v>111</v>
      </c>
      <c r="D4" s="16">
        <v>3</v>
      </c>
      <c r="E4" s="27" t="s">
        <v>113</v>
      </c>
      <c r="F4" s="16">
        <v>3</v>
      </c>
      <c r="G4" s="27" t="s">
        <v>132</v>
      </c>
      <c r="H4" s="16">
        <v>3</v>
      </c>
      <c r="I4" s="29" t="s">
        <v>134</v>
      </c>
      <c r="J4" s="16">
        <v>3</v>
      </c>
      <c r="K4" s="27" t="s">
        <v>113</v>
      </c>
      <c r="L4" s="16">
        <v>3</v>
      </c>
      <c r="M4" s="27" t="s">
        <v>125</v>
      </c>
      <c r="N4" s="16">
        <v>3</v>
      </c>
      <c r="O4" s="27" t="s">
        <v>106</v>
      </c>
      <c r="P4" s="16">
        <v>3</v>
      </c>
      <c r="Q4" s="27" t="s">
        <v>106</v>
      </c>
      <c r="R4" s="16">
        <v>3</v>
      </c>
      <c r="S4" s="29" t="s">
        <v>119</v>
      </c>
      <c r="T4" s="16">
        <v>3</v>
      </c>
      <c r="U4" s="33" t="s">
        <v>199</v>
      </c>
      <c r="V4" s="16">
        <v>3</v>
      </c>
      <c r="W4" s="21" t="s">
        <v>155</v>
      </c>
      <c r="Y4" s="275"/>
      <c r="Z4" s="24"/>
      <c r="AA4" s="16">
        <v>3</v>
      </c>
      <c r="AB4" t="s">
        <v>199</v>
      </c>
      <c r="AD4" t="s">
        <v>199</v>
      </c>
    </row>
    <row r="5" spans="2:30" ht="18" customHeight="1" x14ac:dyDescent="0.2">
      <c r="B5" s="16">
        <v>4</v>
      </c>
      <c r="C5" s="27" t="s">
        <v>112</v>
      </c>
      <c r="D5" s="16">
        <v>4</v>
      </c>
      <c r="E5" s="27" t="s">
        <v>114</v>
      </c>
      <c r="F5" s="16">
        <v>4</v>
      </c>
      <c r="G5" s="29" t="s">
        <v>133</v>
      </c>
      <c r="H5" s="16">
        <v>4</v>
      </c>
      <c r="I5" s="29" t="s">
        <v>136</v>
      </c>
      <c r="J5" s="16">
        <v>4</v>
      </c>
      <c r="K5" s="27" t="s">
        <v>114</v>
      </c>
      <c r="L5" s="16">
        <v>4</v>
      </c>
      <c r="M5" s="27" t="s">
        <v>126</v>
      </c>
      <c r="N5" s="16">
        <v>4</v>
      </c>
      <c r="O5" s="28" t="s">
        <v>139</v>
      </c>
      <c r="P5" s="16">
        <v>4</v>
      </c>
      <c r="Q5" s="28" t="s">
        <v>139</v>
      </c>
      <c r="R5" s="16">
        <v>4</v>
      </c>
      <c r="S5" s="29" t="s">
        <v>119</v>
      </c>
      <c r="T5" s="16">
        <v>4</v>
      </c>
      <c r="U5" s="25" t="s">
        <v>145</v>
      </c>
      <c r="V5" s="16">
        <v>4</v>
      </c>
      <c r="W5" s="21" t="s">
        <v>154</v>
      </c>
      <c r="Y5" s="275"/>
      <c r="Z5" s="24"/>
      <c r="AA5" s="16">
        <v>4</v>
      </c>
      <c r="AB5" s="212" t="s">
        <v>82</v>
      </c>
      <c r="AD5" s="212" t="s">
        <v>98</v>
      </c>
    </row>
    <row r="6" spans="2:30" ht="18" customHeight="1" x14ac:dyDescent="0.2">
      <c r="B6" s="16">
        <v>5</v>
      </c>
      <c r="C6" s="27" t="s">
        <v>113</v>
      </c>
      <c r="D6" s="16">
        <v>5</v>
      </c>
      <c r="E6" s="27" t="s">
        <v>106</v>
      </c>
      <c r="F6" s="16">
        <v>5</v>
      </c>
      <c r="G6" s="29" t="s">
        <v>134</v>
      </c>
      <c r="H6" s="16">
        <v>5</v>
      </c>
      <c r="I6" s="29" t="s">
        <v>138</v>
      </c>
      <c r="J6" s="16">
        <v>5</v>
      </c>
      <c r="K6" s="27" t="s">
        <v>115</v>
      </c>
      <c r="L6" s="16">
        <v>5</v>
      </c>
      <c r="M6" s="27" t="s">
        <v>127</v>
      </c>
      <c r="N6" s="16">
        <v>5</v>
      </c>
      <c r="O6" s="27" t="s">
        <v>132</v>
      </c>
      <c r="P6" s="16">
        <v>5</v>
      </c>
      <c r="Q6" s="29" t="s">
        <v>136</v>
      </c>
      <c r="R6" s="16">
        <v>5</v>
      </c>
      <c r="S6" s="29" t="s">
        <v>122</v>
      </c>
      <c r="T6" s="16">
        <v>5</v>
      </c>
      <c r="U6" s="25" t="s">
        <v>143</v>
      </c>
      <c r="V6" s="16">
        <v>5</v>
      </c>
      <c r="W6" s="21" t="s">
        <v>153</v>
      </c>
      <c r="Y6" s="275"/>
      <c r="Z6" s="24"/>
      <c r="AA6" s="16">
        <v>5</v>
      </c>
      <c r="AB6" s="212" t="s">
        <v>80</v>
      </c>
      <c r="AD6" s="212" t="s">
        <v>96</v>
      </c>
    </row>
    <row r="7" spans="2:30" ht="18" customHeight="1" x14ac:dyDescent="0.2">
      <c r="B7" s="16">
        <v>6</v>
      </c>
      <c r="C7" s="27" t="s">
        <v>114</v>
      </c>
      <c r="D7" s="16">
        <v>6</v>
      </c>
      <c r="E7" s="27" t="s">
        <v>115</v>
      </c>
      <c r="F7" s="16">
        <v>6</v>
      </c>
      <c r="G7" s="29" t="s">
        <v>135</v>
      </c>
      <c r="H7" s="16">
        <v>6</v>
      </c>
      <c r="I7" s="27" t="s">
        <v>106</v>
      </c>
      <c r="J7" s="16">
        <v>6</v>
      </c>
      <c r="K7" s="27" t="s">
        <v>116</v>
      </c>
      <c r="L7" s="16">
        <v>6</v>
      </c>
      <c r="M7" s="27" t="s">
        <v>128</v>
      </c>
      <c r="N7" s="16">
        <v>6</v>
      </c>
      <c r="O7" s="27" t="s">
        <v>106</v>
      </c>
      <c r="P7" s="16">
        <v>6</v>
      </c>
      <c r="Q7" s="27" t="s">
        <v>106</v>
      </c>
      <c r="R7" s="16">
        <v>6</v>
      </c>
      <c r="S7" s="29" t="s">
        <v>122</v>
      </c>
      <c r="T7" s="16">
        <v>6</v>
      </c>
      <c r="U7" s="25" t="s">
        <v>141</v>
      </c>
      <c r="V7" s="16">
        <v>6</v>
      </c>
      <c r="W7" s="21" t="s">
        <v>154</v>
      </c>
      <c r="Y7" s="275"/>
      <c r="Z7" s="24"/>
      <c r="AA7" s="16">
        <v>6</v>
      </c>
      <c r="AB7" s="212" t="s">
        <v>78</v>
      </c>
      <c r="AD7" s="212" t="s">
        <v>94</v>
      </c>
    </row>
    <row r="8" spans="2:30" ht="18" customHeight="1" x14ac:dyDescent="0.2">
      <c r="B8" s="16">
        <v>7</v>
      </c>
      <c r="C8" s="27" t="s">
        <v>113</v>
      </c>
      <c r="D8" s="16">
        <v>7</v>
      </c>
      <c r="E8" s="27" t="s">
        <v>116</v>
      </c>
      <c r="F8" s="16">
        <v>7</v>
      </c>
      <c r="G8" s="29" t="s">
        <v>136</v>
      </c>
      <c r="H8" s="16">
        <v>7</v>
      </c>
      <c r="I8" s="25" t="s">
        <v>140</v>
      </c>
      <c r="J8" s="16">
        <v>7</v>
      </c>
      <c r="K8" s="27" t="s">
        <v>117</v>
      </c>
      <c r="L8" s="16">
        <v>7</v>
      </c>
      <c r="M8" s="27" t="s">
        <v>129</v>
      </c>
      <c r="N8" s="16">
        <v>7</v>
      </c>
      <c r="O8" s="28" t="s">
        <v>139</v>
      </c>
      <c r="P8" s="16">
        <v>7</v>
      </c>
      <c r="Q8" s="28" t="s">
        <v>139</v>
      </c>
      <c r="R8" s="16">
        <v>7</v>
      </c>
      <c r="S8" s="29" t="s">
        <v>121</v>
      </c>
      <c r="T8" s="16">
        <v>7</v>
      </c>
      <c r="U8" s="25" t="s">
        <v>105</v>
      </c>
      <c r="V8" s="16">
        <v>7</v>
      </c>
      <c r="W8" s="21" t="s">
        <v>152</v>
      </c>
      <c r="Y8" s="275"/>
      <c r="Z8" s="24"/>
      <c r="AA8" s="16">
        <v>7</v>
      </c>
      <c r="AB8" s="212" t="s">
        <v>105</v>
      </c>
      <c r="AD8" s="212" t="s">
        <v>105</v>
      </c>
    </row>
    <row r="9" spans="2:30" ht="18" customHeight="1" x14ac:dyDescent="0.2">
      <c r="B9" s="16">
        <v>8</v>
      </c>
      <c r="C9" s="27" t="s">
        <v>114</v>
      </c>
      <c r="D9" s="16">
        <v>8</v>
      </c>
      <c r="E9" s="27" t="s">
        <v>117</v>
      </c>
      <c r="F9" s="16">
        <v>8</v>
      </c>
      <c r="G9" s="29" t="s">
        <v>137</v>
      </c>
      <c r="H9" s="16">
        <v>8</v>
      </c>
      <c r="I9" s="25" t="s">
        <v>142</v>
      </c>
      <c r="J9" s="16">
        <v>8</v>
      </c>
      <c r="K9" s="27" t="s">
        <v>118</v>
      </c>
      <c r="L9" s="16">
        <v>8</v>
      </c>
      <c r="M9" s="27" t="s">
        <v>130</v>
      </c>
      <c r="N9" s="16">
        <v>8</v>
      </c>
      <c r="O9" s="29" t="s">
        <v>133</v>
      </c>
      <c r="P9" s="16">
        <v>8</v>
      </c>
      <c r="Q9" s="29" t="s">
        <v>137</v>
      </c>
      <c r="R9" s="16">
        <v>8</v>
      </c>
      <c r="S9" s="29" t="s">
        <v>121</v>
      </c>
      <c r="T9" s="16">
        <v>8</v>
      </c>
      <c r="U9" s="25" t="s">
        <v>105</v>
      </c>
      <c r="V9" s="16">
        <v>8</v>
      </c>
      <c r="W9" s="21" t="s">
        <v>157</v>
      </c>
      <c r="Y9" s="275"/>
      <c r="Z9" s="24"/>
      <c r="AA9" s="16">
        <v>8</v>
      </c>
      <c r="AB9" s="212" t="s">
        <v>105</v>
      </c>
      <c r="AD9" s="212" t="s">
        <v>105</v>
      </c>
    </row>
    <row r="10" spans="2:30" ht="18" customHeight="1" x14ac:dyDescent="0.2">
      <c r="B10" s="16">
        <v>9</v>
      </c>
      <c r="C10" s="27" t="s">
        <v>106</v>
      </c>
      <c r="D10" s="16">
        <v>9</v>
      </c>
      <c r="E10" s="27" t="s">
        <v>118</v>
      </c>
      <c r="F10" s="16">
        <v>9</v>
      </c>
      <c r="G10" s="29" t="s">
        <v>137</v>
      </c>
      <c r="H10" s="16">
        <v>9</v>
      </c>
      <c r="I10" s="25" t="s">
        <v>144</v>
      </c>
      <c r="J10" s="23"/>
      <c r="K10" s="23"/>
      <c r="L10" s="23"/>
      <c r="M10" s="23"/>
      <c r="N10" s="16">
        <v>9</v>
      </c>
      <c r="O10" s="27" t="s">
        <v>106</v>
      </c>
      <c r="P10" s="16">
        <v>9</v>
      </c>
      <c r="Q10" s="27" t="s">
        <v>106</v>
      </c>
      <c r="R10" s="16">
        <v>9</v>
      </c>
      <c r="S10" s="29" t="s">
        <v>149</v>
      </c>
      <c r="T10" s="16">
        <v>9</v>
      </c>
      <c r="U10" s="25" t="s">
        <v>106</v>
      </c>
      <c r="V10" s="16">
        <v>9</v>
      </c>
      <c r="W10" s="21" t="s">
        <v>158</v>
      </c>
      <c r="Y10" s="275"/>
      <c r="Z10" s="24"/>
      <c r="AA10" s="16">
        <v>9</v>
      </c>
      <c r="AB10" s="212" t="s">
        <v>106</v>
      </c>
      <c r="AD10" s="212" t="s">
        <v>106</v>
      </c>
    </row>
    <row r="11" spans="2:30" ht="18" customHeight="1" x14ac:dyDescent="0.2">
      <c r="B11" s="16">
        <v>10</v>
      </c>
      <c r="C11" s="27" t="s">
        <v>115</v>
      </c>
      <c r="D11" s="16">
        <v>10</v>
      </c>
      <c r="E11" s="27" t="s">
        <v>123</v>
      </c>
      <c r="F11" s="16">
        <v>10</v>
      </c>
      <c r="G11" s="27" t="s">
        <v>105</v>
      </c>
      <c r="H11" s="16">
        <v>10</v>
      </c>
      <c r="I11" s="25" t="s">
        <v>146</v>
      </c>
      <c r="N11" s="16">
        <v>10</v>
      </c>
      <c r="O11" s="28" t="s">
        <v>139</v>
      </c>
      <c r="P11" s="16">
        <v>10</v>
      </c>
      <c r="Q11" s="28" t="s">
        <v>139</v>
      </c>
      <c r="R11" s="16">
        <v>10</v>
      </c>
      <c r="S11" s="29" t="s">
        <v>150</v>
      </c>
      <c r="T11" s="16">
        <v>10</v>
      </c>
      <c r="U11" s="25" t="s">
        <v>147</v>
      </c>
      <c r="V11"/>
      <c r="W11" s="21"/>
      <c r="AA11" s="16">
        <v>10</v>
      </c>
      <c r="AB11" s="212" t="s">
        <v>84</v>
      </c>
      <c r="AD11" s="212" t="s">
        <v>100</v>
      </c>
    </row>
    <row r="12" spans="2:30" ht="18" customHeight="1" x14ac:dyDescent="0.2">
      <c r="B12" s="16">
        <v>11</v>
      </c>
      <c r="C12" s="27" t="s">
        <v>116</v>
      </c>
      <c r="D12" s="16">
        <v>11</v>
      </c>
      <c r="E12" s="27" t="s">
        <v>125</v>
      </c>
      <c r="F12" s="16">
        <v>11</v>
      </c>
      <c r="G12" s="27" t="s">
        <v>105</v>
      </c>
      <c r="H12" s="16">
        <v>11</v>
      </c>
      <c r="I12" s="25" t="s">
        <v>147</v>
      </c>
      <c r="N12" s="16">
        <v>11</v>
      </c>
      <c r="O12" s="29" t="s">
        <v>134</v>
      </c>
      <c r="P12" s="16">
        <v>11</v>
      </c>
      <c r="Q12" s="29" t="s">
        <v>138</v>
      </c>
      <c r="R12" s="16">
        <v>11</v>
      </c>
      <c r="S12" s="23" t="s">
        <v>199</v>
      </c>
      <c r="T12" s="16">
        <v>11</v>
      </c>
      <c r="U12" s="25" t="s">
        <v>146</v>
      </c>
      <c r="V12"/>
      <c r="W12" s="21"/>
      <c r="AA12" s="16">
        <v>11</v>
      </c>
      <c r="AB12" s="212" t="s">
        <v>83</v>
      </c>
      <c r="AD12" s="212" t="s">
        <v>99</v>
      </c>
    </row>
    <row r="13" spans="2:30" ht="18" customHeight="1" x14ac:dyDescent="0.2">
      <c r="B13" s="16">
        <v>12</v>
      </c>
      <c r="C13" s="27" t="s">
        <v>115</v>
      </c>
      <c r="D13" s="16">
        <v>12</v>
      </c>
      <c r="E13" s="27" t="s">
        <v>127</v>
      </c>
      <c r="F13" s="16">
        <v>12</v>
      </c>
      <c r="G13" s="25" t="s">
        <v>140</v>
      </c>
      <c r="H13" s="16">
        <v>12</v>
      </c>
      <c r="I13" s="25" t="s">
        <v>106</v>
      </c>
      <c r="J13"/>
      <c r="K13"/>
      <c r="L13"/>
      <c r="M13"/>
      <c r="N13" s="16">
        <v>12</v>
      </c>
      <c r="O13" s="27" t="s">
        <v>106</v>
      </c>
      <c r="P13" s="16">
        <v>12</v>
      </c>
      <c r="Q13" s="27" t="s">
        <v>106</v>
      </c>
      <c r="R13" s="16">
        <v>12</v>
      </c>
      <c r="S13" s="23" t="s">
        <v>199</v>
      </c>
      <c r="T13" s="16">
        <v>12</v>
      </c>
      <c r="U13" s="25" t="s">
        <v>144</v>
      </c>
      <c r="V13"/>
      <c r="W13" s="21"/>
      <c r="AA13" s="16">
        <v>12</v>
      </c>
      <c r="AB13" s="212" t="s">
        <v>81</v>
      </c>
      <c r="AD13" s="212" t="s">
        <v>97</v>
      </c>
    </row>
    <row r="14" spans="2:30" ht="18" customHeight="1" x14ac:dyDescent="0.2">
      <c r="B14" s="16">
        <v>13</v>
      </c>
      <c r="C14" s="27" t="s">
        <v>116</v>
      </c>
      <c r="D14" s="16">
        <v>13</v>
      </c>
      <c r="E14" s="27" t="s">
        <v>129</v>
      </c>
      <c r="F14" s="16">
        <v>13</v>
      </c>
      <c r="G14" s="25" t="s">
        <v>141</v>
      </c>
      <c r="H14" s="16">
        <v>13</v>
      </c>
      <c r="I14" s="27" t="s">
        <v>149</v>
      </c>
      <c r="J14"/>
      <c r="K14"/>
      <c r="L14"/>
      <c r="M14"/>
      <c r="N14"/>
      <c r="O14"/>
      <c r="P14"/>
      <c r="Q14"/>
      <c r="R14" s="16">
        <v>13</v>
      </c>
      <c r="S14" s="23" t="s">
        <v>199</v>
      </c>
      <c r="T14" s="16">
        <v>13</v>
      </c>
      <c r="U14" s="25" t="s">
        <v>142</v>
      </c>
      <c r="V14"/>
      <c r="W14" s="21"/>
      <c r="AA14" s="16">
        <v>13</v>
      </c>
      <c r="AB14" s="212" t="s">
        <v>79</v>
      </c>
      <c r="AD14" s="212" t="s">
        <v>95</v>
      </c>
    </row>
    <row r="15" spans="2:30" ht="18" customHeight="1" x14ac:dyDescent="0.2">
      <c r="B15" s="16">
        <v>14</v>
      </c>
      <c r="C15" s="27" t="s">
        <v>117</v>
      </c>
      <c r="D15" s="16">
        <v>14</v>
      </c>
      <c r="E15" s="27" t="s">
        <v>106</v>
      </c>
      <c r="F15" s="16">
        <v>14</v>
      </c>
      <c r="G15" s="25" t="s">
        <v>142</v>
      </c>
      <c r="H15" s="16">
        <v>14</v>
      </c>
      <c r="I15" s="27" t="s">
        <v>131</v>
      </c>
      <c r="J15"/>
      <c r="K15"/>
      <c r="L15"/>
      <c r="M15"/>
      <c r="N15"/>
      <c r="O15"/>
      <c r="P15"/>
      <c r="Q15"/>
      <c r="R15" s="16">
        <v>14</v>
      </c>
      <c r="S15" s="29" t="s">
        <v>106</v>
      </c>
      <c r="T15" s="16">
        <v>14</v>
      </c>
      <c r="U15" s="25" t="s">
        <v>140</v>
      </c>
      <c r="V15"/>
      <c r="W15" s="21"/>
      <c r="AA15" s="16">
        <v>14</v>
      </c>
      <c r="AB15" s="212" t="s">
        <v>61</v>
      </c>
      <c r="AD15" s="212" t="s">
        <v>93</v>
      </c>
    </row>
    <row r="16" spans="2:30" ht="18" customHeight="1" x14ac:dyDescent="0.2">
      <c r="B16" s="16">
        <v>15</v>
      </c>
      <c r="C16" s="27" t="s">
        <v>118</v>
      </c>
      <c r="D16" s="16">
        <v>15</v>
      </c>
      <c r="E16" s="27" t="s">
        <v>119</v>
      </c>
      <c r="F16" s="16">
        <v>15</v>
      </c>
      <c r="G16" s="25" t="s">
        <v>143</v>
      </c>
      <c r="H16" s="16">
        <v>15</v>
      </c>
      <c r="I16" s="29" t="s">
        <v>133</v>
      </c>
      <c r="J16"/>
      <c r="K16"/>
      <c r="L16"/>
      <c r="M16"/>
      <c r="N16"/>
      <c r="O16"/>
      <c r="P16"/>
      <c r="Q16"/>
      <c r="R16" s="16">
        <v>15</v>
      </c>
      <c r="S16" s="23" t="s">
        <v>199</v>
      </c>
      <c r="T16" s="16">
        <v>15</v>
      </c>
      <c r="U16" s="33" t="s">
        <v>199</v>
      </c>
      <c r="AA16" s="16">
        <v>15</v>
      </c>
      <c r="AB16" t="s">
        <v>199</v>
      </c>
      <c r="AD16" t="s">
        <v>199</v>
      </c>
    </row>
    <row r="17" spans="2:21" ht="18" customHeight="1" x14ac:dyDescent="0.2">
      <c r="B17" s="16">
        <v>16</v>
      </c>
      <c r="C17" s="27" t="s">
        <v>117</v>
      </c>
      <c r="D17" s="16">
        <v>16</v>
      </c>
      <c r="E17" s="27" t="s">
        <v>120</v>
      </c>
      <c r="F17" s="16">
        <v>16</v>
      </c>
      <c r="G17" s="25" t="s">
        <v>144</v>
      </c>
      <c r="H17" s="16">
        <v>16</v>
      </c>
      <c r="I17" s="29" t="s">
        <v>135</v>
      </c>
      <c r="J17"/>
      <c r="K17"/>
      <c r="L17"/>
      <c r="M17"/>
      <c r="N17"/>
      <c r="O17"/>
      <c r="P17"/>
      <c r="Q17"/>
      <c r="R17"/>
      <c r="S17"/>
      <c r="T17"/>
      <c r="U17"/>
    </row>
    <row r="18" spans="2:21" ht="18" customHeight="1" x14ac:dyDescent="0.2">
      <c r="B18" s="16">
        <v>17</v>
      </c>
      <c r="C18" s="27" t="s">
        <v>118</v>
      </c>
      <c r="D18" s="16">
        <v>17</v>
      </c>
      <c r="E18" s="27" t="s">
        <v>121</v>
      </c>
      <c r="F18" s="16">
        <v>17</v>
      </c>
      <c r="G18" s="25" t="s">
        <v>145</v>
      </c>
      <c r="H18" s="16">
        <v>17</v>
      </c>
      <c r="I18" s="29" t="s">
        <v>137</v>
      </c>
      <c r="J18"/>
      <c r="K18"/>
      <c r="L18"/>
      <c r="M18"/>
      <c r="N18"/>
      <c r="O18"/>
      <c r="P18"/>
      <c r="Q18"/>
      <c r="R18"/>
      <c r="S18" s="31"/>
      <c r="T18"/>
      <c r="U18"/>
    </row>
    <row r="19" spans="2:21" ht="18" customHeight="1" x14ac:dyDescent="0.2">
      <c r="B19" s="16">
        <v>18</v>
      </c>
      <c r="C19" s="27" t="s">
        <v>106</v>
      </c>
      <c r="D19" s="16">
        <v>18</v>
      </c>
      <c r="E19" s="27" t="s">
        <v>122</v>
      </c>
      <c r="F19" s="16">
        <v>18</v>
      </c>
      <c r="G19" s="27" t="s">
        <v>106</v>
      </c>
      <c r="H19" s="16">
        <v>18</v>
      </c>
      <c r="I19" s="27" t="s">
        <v>105</v>
      </c>
      <c r="S19" s="32"/>
    </row>
    <row r="20" spans="2:21" ht="18" customHeight="1" x14ac:dyDescent="0.2">
      <c r="B20" s="16">
        <v>19</v>
      </c>
      <c r="C20" s="27" t="s">
        <v>119</v>
      </c>
      <c r="D20" s="16">
        <v>19</v>
      </c>
      <c r="E20" s="27" t="s">
        <v>106</v>
      </c>
      <c r="F20" s="16">
        <v>19</v>
      </c>
      <c r="G20" s="25" t="s">
        <v>146</v>
      </c>
      <c r="H20" s="16">
        <v>19</v>
      </c>
      <c r="I20" s="27" t="s">
        <v>105</v>
      </c>
      <c r="J20"/>
      <c r="K20"/>
      <c r="L20"/>
      <c r="M20"/>
      <c r="N20"/>
      <c r="O20"/>
      <c r="P20"/>
      <c r="Q20"/>
      <c r="R20"/>
      <c r="S20" s="32"/>
      <c r="T20"/>
      <c r="U20"/>
    </row>
    <row r="21" spans="2:21" ht="18" customHeight="1" x14ac:dyDescent="0.2">
      <c r="B21" s="16">
        <v>20</v>
      </c>
      <c r="C21" s="27" t="s">
        <v>120</v>
      </c>
      <c r="D21" s="16">
        <v>20</v>
      </c>
      <c r="E21" s="27" t="s">
        <v>111</v>
      </c>
      <c r="F21" s="16">
        <v>20</v>
      </c>
      <c r="G21" s="25" t="s">
        <v>147</v>
      </c>
      <c r="H21" s="16">
        <v>20</v>
      </c>
      <c r="I21" s="25" t="s">
        <v>141</v>
      </c>
      <c r="J21"/>
      <c r="K21"/>
      <c r="L21"/>
      <c r="M21"/>
      <c r="N21"/>
      <c r="O21"/>
      <c r="P21"/>
      <c r="Q21"/>
      <c r="R21"/>
      <c r="S21" s="23"/>
      <c r="T21"/>
      <c r="U21"/>
    </row>
    <row r="22" spans="2:21" ht="18" customHeight="1" x14ac:dyDescent="0.2">
      <c r="B22" s="16">
        <v>21</v>
      </c>
      <c r="C22" s="27" t="s">
        <v>119</v>
      </c>
      <c r="D22" s="16">
        <v>21</v>
      </c>
      <c r="E22" s="27" t="s">
        <v>112</v>
      </c>
      <c r="F22" s="16">
        <v>21</v>
      </c>
      <c r="G22" s="27" t="s">
        <v>106</v>
      </c>
      <c r="H22" s="16">
        <v>21</v>
      </c>
      <c r="I22" s="25" t="s">
        <v>143</v>
      </c>
      <c r="S22" s="23"/>
    </row>
    <row r="23" spans="2:21" ht="18" customHeight="1" x14ac:dyDescent="0.2">
      <c r="B23" s="16">
        <v>22</v>
      </c>
      <c r="C23" s="27" t="s">
        <v>120</v>
      </c>
      <c r="D23" s="16">
        <v>22</v>
      </c>
      <c r="E23" s="27" t="s">
        <v>113</v>
      </c>
      <c r="F23" s="16">
        <v>22</v>
      </c>
      <c r="G23" s="27" t="s">
        <v>149</v>
      </c>
      <c r="H23" s="16">
        <v>22</v>
      </c>
      <c r="I23" s="25" t="s">
        <v>145</v>
      </c>
      <c r="S23" s="32"/>
    </row>
    <row r="24" spans="2:21" ht="18" customHeight="1" x14ac:dyDescent="0.2">
      <c r="B24" s="16">
        <v>23</v>
      </c>
      <c r="C24" s="27" t="s">
        <v>121</v>
      </c>
      <c r="D24" s="16">
        <v>23</v>
      </c>
      <c r="E24" s="27" t="s">
        <v>114</v>
      </c>
      <c r="F24" s="16">
        <v>23</v>
      </c>
      <c r="G24" s="27" t="s">
        <v>150</v>
      </c>
      <c r="H24" s="16">
        <v>23</v>
      </c>
      <c r="I24" s="27" t="s">
        <v>106</v>
      </c>
      <c r="S24" s="32"/>
    </row>
    <row r="25" spans="2:21" ht="18" customHeight="1" x14ac:dyDescent="0.2">
      <c r="B25" s="16">
        <v>24</v>
      </c>
      <c r="C25" s="27" t="s">
        <v>122</v>
      </c>
      <c r="D25" s="16">
        <v>24</v>
      </c>
      <c r="E25" s="27" t="s">
        <v>106</v>
      </c>
      <c r="F25" s="16">
        <v>24</v>
      </c>
      <c r="G25" s="27" t="s">
        <v>106</v>
      </c>
      <c r="H25" s="16">
        <v>24</v>
      </c>
      <c r="I25" s="27" t="s">
        <v>106</v>
      </c>
      <c r="S25" s="23"/>
    </row>
    <row r="26" spans="2:21" ht="18" customHeight="1" x14ac:dyDescent="0.2">
      <c r="B26" s="16">
        <v>25</v>
      </c>
      <c r="C26" s="27" t="s">
        <v>121</v>
      </c>
      <c r="D26" s="16">
        <v>25</v>
      </c>
      <c r="E26" s="27" t="s">
        <v>115</v>
      </c>
      <c r="F26" s="16">
        <v>25</v>
      </c>
      <c r="G26" s="27" t="s">
        <v>106</v>
      </c>
      <c r="H26" s="16">
        <v>25</v>
      </c>
      <c r="I26" s="27" t="s">
        <v>150</v>
      </c>
      <c r="S26" s="23"/>
    </row>
    <row r="27" spans="2:21" ht="18" customHeight="1" x14ac:dyDescent="0.2">
      <c r="B27" s="16">
        <v>26</v>
      </c>
      <c r="C27" s="27" t="s">
        <v>122</v>
      </c>
      <c r="D27" s="16">
        <v>26</v>
      </c>
      <c r="E27" s="27" t="s">
        <v>116</v>
      </c>
      <c r="S27" s="23"/>
    </row>
    <row r="28" spans="2:21" ht="18" customHeight="1" x14ac:dyDescent="0.2">
      <c r="B28" s="16">
        <v>27</v>
      </c>
      <c r="C28" s="27" t="s">
        <v>106</v>
      </c>
      <c r="D28" s="16">
        <v>27</v>
      </c>
      <c r="E28" s="27" t="s">
        <v>117</v>
      </c>
      <c r="S28" s="23"/>
    </row>
    <row r="29" spans="2:21" ht="18" customHeight="1" x14ac:dyDescent="0.2">
      <c r="B29" s="16">
        <v>28</v>
      </c>
      <c r="C29" s="27" t="s">
        <v>123</v>
      </c>
      <c r="D29" s="16">
        <v>28</v>
      </c>
      <c r="E29" s="27" t="s">
        <v>118</v>
      </c>
      <c r="S29" s="23"/>
    </row>
    <row r="30" spans="2:21" ht="18" customHeight="1" x14ac:dyDescent="0.2">
      <c r="B30" s="16">
        <v>29</v>
      </c>
      <c r="C30" s="27" t="s">
        <v>124</v>
      </c>
      <c r="D30" s="16">
        <v>29</v>
      </c>
      <c r="E30" s="27" t="s">
        <v>124</v>
      </c>
      <c r="S30" s="23"/>
    </row>
    <row r="31" spans="2:21" ht="18" customHeight="1" x14ac:dyDescent="0.2">
      <c r="B31" s="16">
        <v>30</v>
      </c>
      <c r="C31" s="27" t="s">
        <v>125</v>
      </c>
      <c r="D31" s="16">
        <v>30</v>
      </c>
      <c r="E31" s="27" t="s">
        <v>126</v>
      </c>
      <c r="S31" s="23"/>
    </row>
    <row r="32" spans="2:21" ht="18" customHeight="1" x14ac:dyDescent="0.2">
      <c r="B32" s="16">
        <v>31</v>
      </c>
      <c r="C32" s="27" t="s">
        <v>126</v>
      </c>
      <c r="D32" s="16">
        <v>31</v>
      </c>
      <c r="E32" s="27" t="s">
        <v>128</v>
      </c>
      <c r="S32" s="23"/>
    </row>
    <row r="33" spans="2:19" ht="18" customHeight="1" x14ac:dyDescent="0.2">
      <c r="B33" s="16">
        <v>32</v>
      </c>
      <c r="C33" s="27" t="s">
        <v>106</v>
      </c>
      <c r="D33" s="16">
        <v>32</v>
      </c>
      <c r="E33" s="27" t="s">
        <v>130</v>
      </c>
      <c r="S33" s="32"/>
    </row>
    <row r="34" spans="2:19" ht="18" customHeight="1" x14ac:dyDescent="0.2">
      <c r="B34" s="16">
        <v>33</v>
      </c>
      <c r="C34" s="27" t="s">
        <v>127</v>
      </c>
      <c r="D34" s="16">
        <v>33</v>
      </c>
      <c r="E34" s="27" t="s">
        <v>106</v>
      </c>
    </row>
    <row r="35" spans="2:19" ht="18" customHeight="1" x14ac:dyDescent="0.2">
      <c r="B35" s="16">
        <v>34</v>
      </c>
      <c r="C35" s="27" t="s">
        <v>128</v>
      </c>
      <c r="D35" s="16">
        <v>34</v>
      </c>
      <c r="E35" s="27" t="s">
        <v>119</v>
      </c>
    </row>
    <row r="36" spans="2:19" ht="18" customHeight="1" x14ac:dyDescent="0.2">
      <c r="B36" s="16">
        <v>35</v>
      </c>
      <c r="C36" s="27" t="s">
        <v>129</v>
      </c>
      <c r="D36" s="16">
        <v>35</v>
      </c>
      <c r="E36" s="27" t="s">
        <v>120</v>
      </c>
    </row>
    <row r="37" spans="2:19" ht="18" customHeight="1" x14ac:dyDescent="0.2">
      <c r="B37" s="16">
        <v>36</v>
      </c>
      <c r="C37" s="27" t="s">
        <v>130</v>
      </c>
      <c r="D37" s="16">
        <v>36</v>
      </c>
      <c r="E37" s="27" t="s">
        <v>121</v>
      </c>
    </row>
    <row r="38" spans="2:19" ht="18" customHeight="1" x14ac:dyDescent="0.2">
      <c r="B38" s="16">
        <v>37</v>
      </c>
      <c r="C38" s="27" t="s">
        <v>106</v>
      </c>
      <c r="D38" s="16">
        <v>37</v>
      </c>
      <c r="E38" s="27" t="s">
        <v>122</v>
      </c>
    </row>
    <row r="39" spans="2:19" ht="18" customHeight="1" x14ac:dyDescent="0.2"/>
    <row r="40" spans="2:19" ht="18" customHeight="1" x14ac:dyDescent="0.2"/>
    <row r="41" spans="2:19" ht="18" customHeight="1" x14ac:dyDescent="0.2"/>
    <row r="42" spans="2:19" ht="18" customHeight="1" x14ac:dyDescent="0.2"/>
    <row r="43" spans="2:19" ht="18" customHeight="1" x14ac:dyDescent="0.2"/>
    <row r="44" spans="2:19" ht="18" customHeight="1" x14ac:dyDescent="0.2"/>
    <row r="45" spans="2:19" ht="18" customHeight="1" x14ac:dyDescent="0.2"/>
    <row r="46" spans="2:19" ht="18" customHeight="1" x14ac:dyDescent="0.2"/>
    <row r="47" spans="2:19" ht="18" customHeight="1" x14ac:dyDescent="0.2"/>
    <row r="48" spans="2:19"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row r="55" ht="18" customHeight="1" x14ac:dyDescent="0.2"/>
  </sheetData>
  <mergeCells count="1">
    <mergeCell ref="Y3:Y10"/>
  </mergeCells>
  <phoneticPr fontId="3" type="noConversion"/>
  <pageMargins left="0.75" right="0.75" top="1" bottom="1" header="0.5" footer="0.5"/>
  <pageSetup paperSize="9" orientation="portrait" r:id="rId1"/>
  <headerFooter alignWithMargin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W667"/>
  <sheetViews>
    <sheetView workbookViewId="0"/>
  </sheetViews>
  <sheetFormatPr defaultRowHeight="20.100000000000001" customHeight="1" x14ac:dyDescent="0.2"/>
  <cols>
    <col min="1" max="1" width="3.42578125" customWidth="1"/>
    <col min="2" max="2" width="3.7109375" customWidth="1"/>
    <col min="3" max="3" width="13.7109375" hidden="1" customWidth="1"/>
    <col min="4" max="4" width="13" style="33" customWidth="1"/>
    <col min="5" max="5" width="3" bestFit="1" customWidth="1"/>
    <col min="6" max="6" width="13.140625" hidden="1" customWidth="1"/>
    <col min="7" max="7" width="13.140625" style="33" customWidth="1"/>
    <col min="8" max="8" width="3" bestFit="1" customWidth="1"/>
    <col min="9" max="9" width="17.5703125" style="33" bestFit="1" customWidth="1"/>
    <col min="10" max="10" width="3" bestFit="1" customWidth="1"/>
    <col min="11" max="11" width="13.5703125" style="33" bestFit="1" customWidth="1"/>
    <col min="12" max="12" width="3" bestFit="1" customWidth="1"/>
    <col min="13" max="13" width="13.5703125" style="33" bestFit="1" customWidth="1"/>
    <col min="14" max="14" width="3" bestFit="1" customWidth="1"/>
    <col min="15" max="15" width="16.5703125" style="33" bestFit="1" customWidth="1"/>
    <col min="16" max="16" width="3" bestFit="1" customWidth="1"/>
    <col min="17" max="17" width="16.5703125" style="33" bestFit="1" customWidth="1"/>
    <col min="18" max="23" width="13.140625" customWidth="1"/>
  </cols>
  <sheetData>
    <row r="1" spans="2:23" s="15" customFormat="1" ht="18" customHeight="1" x14ac:dyDescent="0.2">
      <c r="C1" s="16" t="s">
        <v>193</v>
      </c>
      <c r="D1" s="35" t="s">
        <v>214</v>
      </c>
      <c r="E1" s="16"/>
      <c r="F1" s="16" t="s">
        <v>194</v>
      </c>
      <c r="G1" s="35" t="s">
        <v>215</v>
      </c>
      <c r="H1" s="16"/>
      <c r="I1" s="35" t="s">
        <v>206</v>
      </c>
      <c r="J1" s="16"/>
      <c r="K1" s="35" t="s">
        <v>197</v>
      </c>
      <c r="L1" s="16"/>
      <c r="M1" s="35" t="s">
        <v>198</v>
      </c>
      <c r="N1" s="16"/>
      <c r="O1" s="35" t="s">
        <v>200</v>
      </c>
      <c r="P1" s="16"/>
      <c r="Q1" s="35" t="s">
        <v>201</v>
      </c>
      <c r="R1" s="16"/>
      <c r="S1" s="16"/>
      <c r="T1" s="16"/>
      <c r="U1" s="16"/>
      <c r="V1" s="16"/>
      <c r="W1" s="16"/>
    </row>
    <row r="2" spans="2:23" ht="18" customHeight="1" x14ac:dyDescent="0.2">
      <c r="B2" s="16">
        <v>1</v>
      </c>
      <c r="C2" s="27" t="s">
        <v>163</v>
      </c>
      <c r="D2" s="27" t="s">
        <v>163</v>
      </c>
      <c r="E2" s="16">
        <v>1</v>
      </c>
      <c r="F2" s="28" t="s">
        <v>139</v>
      </c>
      <c r="G2" s="28" t="s">
        <v>139</v>
      </c>
      <c r="H2" s="16">
        <v>1</v>
      </c>
      <c r="I2" s="28" t="s">
        <v>180</v>
      </c>
      <c r="J2" s="16">
        <v>1</v>
      </c>
      <c r="K2" s="27" t="s">
        <v>163</v>
      </c>
      <c r="L2" s="16">
        <v>1</v>
      </c>
      <c r="M2" s="27" t="s">
        <v>171</v>
      </c>
      <c r="N2" s="16">
        <v>1</v>
      </c>
      <c r="O2" s="28" t="s">
        <v>139</v>
      </c>
      <c r="P2" s="16">
        <v>1</v>
      </c>
      <c r="Q2" s="28" t="s">
        <v>139</v>
      </c>
      <c r="R2" s="22"/>
      <c r="S2" s="22"/>
      <c r="T2" s="22"/>
      <c r="U2" s="22"/>
      <c r="V2" s="22"/>
      <c r="W2" s="22"/>
    </row>
    <row r="3" spans="2:23" ht="18" customHeight="1" x14ac:dyDescent="0.2">
      <c r="B3" s="16">
        <v>2</v>
      </c>
      <c r="C3" s="27" t="s">
        <v>164</v>
      </c>
      <c r="D3" s="27" t="s">
        <v>165</v>
      </c>
      <c r="E3" s="16">
        <v>2</v>
      </c>
      <c r="F3" s="27" t="s">
        <v>183</v>
      </c>
      <c r="G3" s="27" t="s">
        <v>187</v>
      </c>
      <c r="H3" s="16">
        <v>2</v>
      </c>
      <c r="I3" s="28" t="s">
        <v>180</v>
      </c>
      <c r="J3" s="16">
        <v>2</v>
      </c>
      <c r="K3" s="27" t="s">
        <v>164</v>
      </c>
      <c r="L3" s="16">
        <v>2</v>
      </c>
      <c r="M3" s="27" t="s">
        <v>172</v>
      </c>
      <c r="N3" s="16">
        <v>2</v>
      </c>
      <c r="O3" s="27" t="s">
        <v>183</v>
      </c>
      <c r="P3" s="35">
        <v>2</v>
      </c>
      <c r="Q3" s="27" t="s">
        <v>185</v>
      </c>
      <c r="R3" s="21"/>
      <c r="S3" s="21"/>
      <c r="T3" s="21"/>
      <c r="U3" s="21"/>
      <c r="V3" s="21"/>
      <c r="W3" s="21"/>
    </row>
    <row r="4" spans="2:23" ht="18" customHeight="1" x14ac:dyDescent="0.2">
      <c r="B4" s="16">
        <v>3</v>
      </c>
      <c r="C4" s="27" t="s">
        <v>165</v>
      </c>
      <c r="D4" s="27" t="s">
        <v>106</v>
      </c>
      <c r="E4" s="16">
        <v>3</v>
      </c>
      <c r="F4" s="27" t="s">
        <v>187</v>
      </c>
      <c r="G4" s="27" t="s">
        <v>188</v>
      </c>
      <c r="H4" s="16">
        <v>3</v>
      </c>
      <c r="I4" s="29" t="s">
        <v>179</v>
      </c>
      <c r="J4" s="16">
        <v>3</v>
      </c>
      <c r="K4" s="27" t="s">
        <v>165</v>
      </c>
      <c r="L4" s="16">
        <v>3</v>
      </c>
      <c r="M4" s="27" t="s">
        <v>173</v>
      </c>
      <c r="N4" s="16">
        <v>3</v>
      </c>
      <c r="O4" s="27" t="s">
        <v>106</v>
      </c>
      <c r="P4" s="35">
        <v>3</v>
      </c>
      <c r="Q4" s="27" t="s">
        <v>106</v>
      </c>
      <c r="R4" s="21"/>
      <c r="S4" s="21"/>
      <c r="T4" s="21"/>
      <c r="U4" s="21"/>
      <c r="V4" s="21"/>
      <c r="W4" s="21"/>
    </row>
    <row r="5" spans="2:23" ht="18" customHeight="1" x14ac:dyDescent="0.2">
      <c r="B5" s="16">
        <v>4</v>
      </c>
      <c r="C5" s="27" t="s">
        <v>166</v>
      </c>
      <c r="D5" s="27" t="s">
        <v>167</v>
      </c>
      <c r="E5" s="16">
        <v>4</v>
      </c>
      <c r="F5" s="27" t="s">
        <v>184</v>
      </c>
      <c r="G5" s="27" t="s">
        <v>106</v>
      </c>
      <c r="H5" s="16">
        <v>4</v>
      </c>
      <c r="I5" s="29" t="s">
        <v>179</v>
      </c>
      <c r="J5" s="16">
        <v>4</v>
      </c>
      <c r="K5" s="27" t="s">
        <v>166</v>
      </c>
      <c r="L5" s="16">
        <v>4</v>
      </c>
      <c r="M5" s="27" t="s">
        <v>174</v>
      </c>
      <c r="N5" s="16">
        <v>4</v>
      </c>
      <c r="O5" s="28" t="s">
        <v>139</v>
      </c>
      <c r="P5" s="35">
        <v>4</v>
      </c>
      <c r="Q5" s="28" t="s">
        <v>139</v>
      </c>
      <c r="R5" s="21"/>
      <c r="S5" s="21"/>
      <c r="T5" s="21"/>
      <c r="U5" s="21"/>
      <c r="V5" s="21"/>
      <c r="W5" s="21"/>
    </row>
    <row r="6" spans="2:23" ht="18" customHeight="1" x14ac:dyDescent="0.2">
      <c r="B6" s="16">
        <v>5</v>
      </c>
      <c r="C6" s="27" t="s">
        <v>167</v>
      </c>
      <c r="D6" s="27" t="s">
        <v>169</v>
      </c>
      <c r="E6" s="16">
        <v>5</v>
      </c>
      <c r="F6" s="27" t="s">
        <v>188</v>
      </c>
      <c r="G6" s="27" t="s">
        <v>189</v>
      </c>
      <c r="H6" s="16">
        <v>5</v>
      </c>
      <c r="I6" s="29" t="s">
        <v>182</v>
      </c>
      <c r="J6" s="16">
        <v>5</v>
      </c>
      <c r="K6" s="27" t="s">
        <v>167</v>
      </c>
      <c r="L6" s="16">
        <v>5</v>
      </c>
      <c r="M6" s="27" t="s">
        <v>175</v>
      </c>
      <c r="N6" s="16">
        <v>5</v>
      </c>
      <c r="O6" s="27" t="s">
        <v>187</v>
      </c>
      <c r="P6" s="35">
        <v>5</v>
      </c>
      <c r="Q6" s="27" t="s">
        <v>189</v>
      </c>
      <c r="R6" s="21"/>
      <c r="S6" s="21"/>
      <c r="T6" s="21"/>
      <c r="U6" s="21"/>
      <c r="V6" s="21"/>
      <c r="W6" s="21"/>
    </row>
    <row r="7" spans="2:23" ht="18" customHeight="1" x14ac:dyDescent="0.2">
      <c r="B7" s="16">
        <v>6</v>
      </c>
      <c r="C7" s="27" t="s">
        <v>168</v>
      </c>
      <c r="D7" s="27" t="s">
        <v>106</v>
      </c>
      <c r="E7" s="16">
        <v>6</v>
      </c>
      <c r="F7" s="27" t="s">
        <v>185</v>
      </c>
      <c r="G7" s="27" t="s">
        <v>190</v>
      </c>
      <c r="H7" s="16">
        <v>6</v>
      </c>
      <c r="I7" s="29" t="s">
        <v>182</v>
      </c>
      <c r="J7" s="16">
        <v>6</v>
      </c>
      <c r="K7" s="27" t="s">
        <v>168</v>
      </c>
      <c r="L7" s="16">
        <v>6</v>
      </c>
      <c r="M7" s="27" t="s">
        <v>176</v>
      </c>
      <c r="N7" s="16">
        <v>6</v>
      </c>
      <c r="O7" s="27" t="s">
        <v>106</v>
      </c>
      <c r="P7" s="35">
        <v>6</v>
      </c>
      <c r="Q7" s="27" t="s">
        <v>106</v>
      </c>
      <c r="R7" s="21"/>
      <c r="S7" s="21"/>
      <c r="T7" s="21"/>
      <c r="U7" s="21"/>
      <c r="V7" s="21"/>
      <c r="W7" s="21"/>
    </row>
    <row r="8" spans="2:23" ht="18" customHeight="1" x14ac:dyDescent="0.2">
      <c r="B8" s="16">
        <v>7</v>
      </c>
      <c r="C8" s="27" t="s">
        <v>169</v>
      </c>
      <c r="D8" s="27" t="s">
        <v>171</v>
      </c>
      <c r="E8" s="16">
        <v>7</v>
      </c>
      <c r="F8" s="27" t="s">
        <v>189</v>
      </c>
      <c r="G8" s="27" t="s">
        <v>106</v>
      </c>
      <c r="H8" s="16">
        <v>7</v>
      </c>
      <c r="I8" s="29" t="s">
        <v>181</v>
      </c>
      <c r="J8" s="16">
        <v>7</v>
      </c>
      <c r="K8" s="27" t="s">
        <v>169</v>
      </c>
      <c r="L8" s="16">
        <v>7</v>
      </c>
      <c r="M8" s="27" t="s">
        <v>177</v>
      </c>
      <c r="N8" s="16">
        <v>7</v>
      </c>
      <c r="O8" s="28" t="s">
        <v>139</v>
      </c>
      <c r="P8" s="35">
        <v>7</v>
      </c>
      <c r="Q8" s="28" t="s">
        <v>139</v>
      </c>
      <c r="R8" s="21"/>
      <c r="S8" s="21"/>
      <c r="T8" s="21"/>
      <c r="U8" s="21"/>
      <c r="V8" s="21"/>
      <c r="W8" s="21"/>
    </row>
    <row r="9" spans="2:23" ht="18" customHeight="1" x14ac:dyDescent="0.2">
      <c r="B9" s="16">
        <v>8</v>
      </c>
      <c r="C9" s="27" t="s">
        <v>170</v>
      </c>
      <c r="D9" s="27" t="s">
        <v>173</v>
      </c>
      <c r="E9" s="16">
        <v>8</v>
      </c>
      <c r="F9" s="27" t="s">
        <v>186</v>
      </c>
      <c r="G9" s="27" t="s">
        <v>217</v>
      </c>
      <c r="H9" s="16">
        <v>8</v>
      </c>
      <c r="I9" s="29" t="s">
        <v>181</v>
      </c>
      <c r="J9" s="16">
        <v>8</v>
      </c>
      <c r="K9" s="27" t="s">
        <v>170</v>
      </c>
      <c r="L9" s="16">
        <v>8</v>
      </c>
      <c r="M9" s="27" t="s">
        <v>178</v>
      </c>
      <c r="N9" s="16">
        <v>8</v>
      </c>
      <c r="O9" s="27" t="s">
        <v>184</v>
      </c>
      <c r="P9" s="35">
        <v>8</v>
      </c>
      <c r="Q9" s="27" t="s">
        <v>186</v>
      </c>
      <c r="R9" s="21"/>
      <c r="S9" s="21"/>
      <c r="T9" s="21"/>
      <c r="U9" s="21"/>
      <c r="V9" s="21"/>
      <c r="W9" s="21"/>
    </row>
    <row r="10" spans="2:23" ht="18" customHeight="1" x14ac:dyDescent="0.2">
      <c r="B10" s="16">
        <v>9</v>
      </c>
      <c r="C10" s="27" t="s">
        <v>171</v>
      </c>
      <c r="D10" s="27" t="s">
        <v>106</v>
      </c>
      <c r="E10" s="16">
        <v>9</v>
      </c>
      <c r="F10" s="27" t="s">
        <v>190</v>
      </c>
      <c r="G10" s="25" t="s">
        <v>191</v>
      </c>
      <c r="H10" s="16">
        <v>9</v>
      </c>
      <c r="I10" s="29" t="s">
        <v>191</v>
      </c>
      <c r="J10" s="16"/>
      <c r="L10" s="16"/>
      <c r="M10" s="32"/>
      <c r="N10" s="16">
        <v>9</v>
      </c>
      <c r="O10" s="27" t="s">
        <v>106</v>
      </c>
      <c r="P10" s="35">
        <v>9</v>
      </c>
      <c r="Q10" s="27" t="s">
        <v>106</v>
      </c>
      <c r="R10" s="21"/>
      <c r="S10" s="21"/>
      <c r="T10" s="21"/>
      <c r="U10" s="21"/>
      <c r="V10" s="21"/>
      <c r="W10" s="21"/>
    </row>
    <row r="11" spans="2:23" ht="18" customHeight="1" x14ac:dyDescent="0.2">
      <c r="B11" s="16">
        <v>10</v>
      </c>
      <c r="C11" s="27" t="s">
        <v>172</v>
      </c>
      <c r="D11" s="27" t="s">
        <v>175</v>
      </c>
      <c r="E11" s="16">
        <v>10</v>
      </c>
      <c r="F11" s="27" t="s">
        <v>106</v>
      </c>
      <c r="G11" s="27" t="s">
        <v>106</v>
      </c>
      <c r="H11" s="16">
        <v>10</v>
      </c>
      <c r="I11" s="29" t="s">
        <v>192</v>
      </c>
      <c r="J11" s="16"/>
      <c r="L11" s="16"/>
      <c r="M11" s="32"/>
      <c r="N11" s="16">
        <v>10</v>
      </c>
      <c r="O11" s="28" t="s">
        <v>139</v>
      </c>
      <c r="P11" s="35">
        <v>10</v>
      </c>
      <c r="Q11" s="28" t="s">
        <v>139</v>
      </c>
      <c r="R11" s="21"/>
      <c r="S11" s="21"/>
      <c r="T11" s="21"/>
      <c r="U11" s="21"/>
      <c r="V11" s="21"/>
      <c r="W11" s="21"/>
    </row>
    <row r="12" spans="2:23" ht="18" customHeight="1" x14ac:dyDescent="0.2">
      <c r="B12" s="16">
        <v>11</v>
      </c>
      <c r="C12" s="27" t="s">
        <v>173</v>
      </c>
      <c r="D12" s="27" t="s">
        <v>177</v>
      </c>
      <c r="E12" s="16">
        <v>11</v>
      </c>
      <c r="F12" s="27" t="s">
        <v>148</v>
      </c>
      <c r="G12" s="27" t="s">
        <v>148</v>
      </c>
      <c r="H12" s="16">
        <v>11</v>
      </c>
      <c r="I12" s="29" t="s">
        <v>148</v>
      </c>
      <c r="J12" s="16"/>
      <c r="K12" s="32"/>
      <c r="L12" s="16"/>
      <c r="M12" s="32"/>
      <c r="N12" s="16">
        <v>11</v>
      </c>
      <c r="O12" s="27" t="s">
        <v>188</v>
      </c>
      <c r="P12" s="35">
        <v>11</v>
      </c>
      <c r="Q12" s="27" t="s">
        <v>190</v>
      </c>
      <c r="R12" s="21"/>
      <c r="S12" s="21"/>
      <c r="T12" s="21"/>
      <c r="U12" s="21"/>
      <c r="V12" s="21"/>
      <c r="W12" s="21"/>
    </row>
    <row r="13" spans="2:23" ht="18" customHeight="1" x14ac:dyDescent="0.2">
      <c r="B13" s="16">
        <v>12</v>
      </c>
      <c r="C13" s="27" t="s">
        <v>174</v>
      </c>
      <c r="D13" s="27" t="s">
        <v>106</v>
      </c>
      <c r="E13" s="16">
        <v>12</v>
      </c>
      <c r="F13" s="27" t="s">
        <v>191</v>
      </c>
      <c r="G13" s="27" t="s">
        <v>106</v>
      </c>
      <c r="H13" s="16">
        <v>12</v>
      </c>
      <c r="I13" s="29" t="s">
        <v>217</v>
      </c>
      <c r="J13" s="16"/>
      <c r="K13" s="32"/>
      <c r="L13" s="16"/>
      <c r="M13" s="32"/>
      <c r="N13" s="16">
        <v>12</v>
      </c>
      <c r="O13" s="27" t="s">
        <v>106</v>
      </c>
      <c r="P13" s="35">
        <v>12</v>
      </c>
      <c r="Q13" s="27" t="s">
        <v>106</v>
      </c>
      <c r="R13" s="21"/>
      <c r="S13" s="21"/>
      <c r="T13" s="21"/>
      <c r="U13" s="21"/>
      <c r="V13" s="21"/>
      <c r="W13" s="21"/>
    </row>
    <row r="14" spans="2:23" ht="18" customHeight="1" x14ac:dyDescent="0.2">
      <c r="B14" s="16">
        <v>13</v>
      </c>
      <c r="C14" s="27" t="s">
        <v>175</v>
      </c>
      <c r="D14" s="27" t="s">
        <v>181</v>
      </c>
      <c r="E14" s="16">
        <v>13</v>
      </c>
      <c r="F14" s="27" t="s">
        <v>192</v>
      </c>
      <c r="G14" s="32" t="s">
        <v>199</v>
      </c>
      <c r="H14" s="16">
        <v>13</v>
      </c>
      <c r="I14" s="29" t="s">
        <v>216</v>
      </c>
      <c r="J14" s="16"/>
      <c r="K14" s="32"/>
      <c r="L14" s="16"/>
      <c r="M14" s="32"/>
      <c r="N14" s="16"/>
      <c r="O14" s="32"/>
      <c r="P14" s="35"/>
      <c r="Q14" s="32"/>
      <c r="R14" s="21"/>
      <c r="S14" s="21"/>
      <c r="T14" s="21"/>
      <c r="U14" s="21"/>
      <c r="V14" s="21"/>
      <c r="W14" s="21"/>
    </row>
    <row r="15" spans="2:23" ht="18" customHeight="1" x14ac:dyDescent="0.2">
      <c r="B15" s="16">
        <v>14</v>
      </c>
      <c r="C15" s="27" t="s">
        <v>176</v>
      </c>
      <c r="D15" s="27" t="s">
        <v>182</v>
      </c>
      <c r="E15" s="16">
        <v>14</v>
      </c>
      <c r="F15" s="25" t="s">
        <v>216</v>
      </c>
      <c r="G15" s="27" t="s">
        <v>183</v>
      </c>
      <c r="H15" s="16">
        <v>14</v>
      </c>
      <c r="I15" s="29" t="s">
        <v>106</v>
      </c>
      <c r="J15" s="16"/>
      <c r="K15" s="32"/>
      <c r="L15" s="16"/>
      <c r="M15" s="32"/>
      <c r="N15" s="16"/>
      <c r="O15" s="32"/>
      <c r="P15" s="16"/>
      <c r="Q15" s="32"/>
      <c r="R15" s="21"/>
      <c r="S15" s="21"/>
      <c r="T15" s="21"/>
      <c r="U15" s="21"/>
      <c r="V15" s="21"/>
      <c r="W15" s="21"/>
    </row>
    <row r="16" spans="2:23" ht="18" customHeight="1" x14ac:dyDescent="0.2">
      <c r="B16" s="16">
        <v>15</v>
      </c>
      <c r="C16" s="27" t="s">
        <v>177</v>
      </c>
      <c r="D16" s="27" t="s">
        <v>106</v>
      </c>
      <c r="E16" s="16">
        <v>15</v>
      </c>
      <c r="F16" s="25" t="s">
        <v>217</v>
      </c>
      <c r="G16" s="27" t="s">
        <v>184</v>
      </c>
      <c r="H16" s="16">
        <v>15</v>
      </c>
      <c r="I16" s="23" t="s">
        <v>199</v>
      </c>
      <c r="J16" s="16"/>
      <c r="K16" s="32"/>
      <c r="L16" s="16"/>
      <c r="M16" s="32"/>
      <c r="N16" s="16"/>
      <c r="O16" s="32"/>
      <c r="P16" s="16"/>
      <c r="Q16" s="32"/>
      <c r="R16" s="21"/>
      <c r="S16" s="21"/>
      <c r="T16" s="21"/>
      <c r="U16" s="21"/>
      <c r="V16" s="21"/>
      <c r="W16" s="21"/>
    </row>
    <row r="17" spans="2:23" ht="18" customHeight="1" x14ac:dyDescent="0.2">
      <c r="B17" s="16">
        <v>16</v>
      </c>
      <c r="C17" s="27" t="s">
        <v>178</v>
      </c>
      <c r="D17" s="27" t="s">
        <v>179</v>
      </c>
      <c r="E17" s="16">
        <v>16</v>
      </c>
      <c r="F17" s="27" t="s">
        <v>106</v>
      </c>
      <c r="G17" s="27" t="s">
        <v>106</v>
      </c>
      <c r="H17" s="16"/>
      <c r="I17" s="32"/>
      <c r="J17" s="16"/>
      <c r="K17" s="32"/>
      <c r="L17" s="16"/>
      <c r="M17" s="32"/>
      <c r="N17" s="16"/>
      <c r="O17" s="32"/>
      <c r="P17" s="16"/>
      <c r="Q17" s="32"/>
      <c r="R17" s="21"/>
      <c r="S17" s="21"/>
      <c r="T17" s="21"/>
      <c r="U17" s="21"/>
      <c r="V17" s="21"/>
      <c r="W17" s="21"/>
    </row>
    <row r="18" spans="2:23" ht="18" customHeight="1" x14ac:dyDescent="0.2">
      <c r="B18" s="16">
        <v>17</v>
      </c>
      <c r="C18" s="27" t="s">
        <v>179</v>
      </c>
      <c r="D18" s="27" t="s">
        <v>180</v>
      </c>
      <c r="E18" s="16">
        <v>17</v>
      </c>
      <c r="G18" s="27" t="s">
        <v>185</v>
      </c>
      <c r="H18" s="16"/>
      <c r="J18" s="16"/>
      <c r="L18" s="16"/>
      <c r="N18" s="16"/>
      <c r="P18" s="16"/>
    </row>
    <row r="19" spans="2:23" ht="18" customHeight="1" x14ac:dyDescent="0.2">
      <c r="B19" s="16">
        <v>18</v>
      </c>
      <c r="C19" s="27" t="s">
        <v>180</v>
      </c>
      <c r="D19" s="27" t="s">
        <v>106</v>
      </c>
      <c r="E19" s="16">
        <v>18</v>
      </c>
      <c r="G19" s="27" t="s">
        <v>186</v>
      </c>
      <c r="H19" s="16"/>
      <c r="J19" s="16"/>
      <c r="L19" s="16"/>
      <c r="N19" s="16"/>
      <c r="P19" s="16"/>
    </row>
    <row r="20" spans="2:23" ht="18" customHeight="1" x14ac:dyDescent="0.2">
      <c r="B20" s="16">
        <v>19</v>
      </c>
      <c r="C20" s="27" t="s">
        <v>179</v>
      </c>
      <c r="D20" s="27" t="s">
        <v>106</v>
      </c>
      <c r="E20" s="16">
        <v>19</v>
      </c>
      <c r="G20" s="27" t="s">
        <v>106</v>
      </c>
      <c r="H20" s="16"/>
      <c r="J20" s="16"/>
      <c r="L20" s="16"/>
      <c r="N20" s="16"/>
      <c r="P20" s="16"/>
    </row>
    <row r="21" spans="2:23" ht="18" customHeight="1" x14ac:dyDescent="0.2">
      <c r="B21" s="16">
        <v>20</v>
      </c>
      <c r="C21" s="27" t="s">
        <v>180</v>
      </c>
      <c r="D21" s="27" t="s">
        <v>164</v>
      </c>
      <c r="E21" s="16">
        <v>20</v>
      </c>
      <c r="G21" s="25" t="s">
        <v>216</v>
      </c>
      <c r="H21" s="16"/>
      <c r="I21" s="32"/>
      <c r="J21" s="16"/>
      <c r="L21" s="16"/>
      <c r="N21" s="16"/>
      <c r="P21" s="16"/>
    </row>
    <row r="22" spans="2:23" ht="18" customHeight="1" x14ac:dyDescent="0.2">
      <c r="B22" s="16">
        <v>21</v>
      </c>
      <c r="C22" s="27" t="s">
        <v>181</v>
      </c>
      <c r="D22" s="27" t="s">
        <v>166</v>
      </c>
      <c r="E22" s="16">
        <v>21</v>
      </c>
      <c r="G22" s="27" t="s">
        <v>192</v>
      </c>
      <c r="H22" s="16"/>
      <c r="J22" s="16"/>
      <c r="L22" s="16"/>
      <c r="N22" s="16"/>
      <c r="P22" s="16"/>
    </row>
    <row r="23" spans="2:23" ht="18" customHeight="1" x14ac:dyDescent="0.2">
      <c r="B23" s="16">
        <v>22</v>
      </c>
      <c r="C23" s="27" t="s">
        <v>182</v>
      </c>
      <c r="D23" s="27" t="s">
        <v>106</v>
      </c>
      <c r="E23" s="16">
        <v>22</v>
      </c>
      <c r="G23" s="27" t="s">
        <v>106</v>
      </c>
      <c r="H23" s="16"/>
      <c r="I23" s="23"/>
      <c r="J23" s="16"/>
      <c r="L23" s="16"/>
      <c r="N23" s="16"/>
      <c r="P23" s="16"/>
    </row>
    <row r="24" spans="2:23" ht="18" customHeight="1" x14ac:dyDescent="0.2">
      <c r="B24" s="16">
        <v>23</v>
      </c>
      <c r="C24" s="27" t="s">
        <v>181</v>
      </c>
      <c r="D24" s="27" t="s">
        <v>168</v>
      </c>
      <c r="E24" s="16">
        <v>23</v>
      </c>
      <c r="G24" s="27" t="s">
        <v>148</v>
      </c>
      <c r="H24" s="16"/>
      <c r="I24" s="23"/>
      <c r="J24" s="16"/>
      <c r="L24" s="16"/>
      <c r="N24" s="16"/>
      <c r="P24" s="16"/>
    </row>
    <row r="25" spans="2:23" ht="18" customHeight="1" x14ac:dyDescent="0.2">
      <c r="B25" s="16">
        <v>24</v>
      </c>
      <c r="C25" s="27" t="s">
        <v>182</v>
      </c>
      <c r="D25" s="27" t="s">
        <v>170</v>
      </c>
      <c r="E25" s="16">
        <v>24</v>
      </c>
      <c r="G25" s="27" t="s">
        <v>106</v>
      </c>
      <c r="H25" s="16"/>
      <c r="I25" s="23"/>
      <c r="J25" s="16"/>
      <c r="L25" s="16"/>
      <c r="N25" s="16"/>
      <c r="P25" s="16"/>
    </row>
    <row r="26" spans="2:23" ht="18" customHeight="1" x14ac:dyDescent="0.2">
      <c r="B26" s="16">
        <v>25</v>
      </c>
      <c r="C26" s="21" t="s">
        <v>106</v>
      </c>
      <c r="D26" s="27" t="s">
        <v>106</v>
      </c>
      <c r="E26" s="16">
        <v>25</v>
      </c>
      <c r="G26" s="32" t="s">
        <v>199</v>
      </c>
      <c r="H26" s="16"/>
      <c r="I26" s="23"/>
      <c r="J26" s="16"/>
      <c r="L26" s="16"/>
      <c r="N26" s="16"/>
      <c r="P26" s="16"/>
    </row>
    <row r="27" spans="2:23" ht="18" customHeight="1" x14ac:dyDescent="0.2">
      <c r="B27" s="16">
        <v>26</v>
      </c>
      <c r="D27" s="27" t="s">
        <v>172</v>
      </c>
      <c r="I27" s="23"/>
    </row>
    <row r="28" spans="2:23" ht="18" customHeight="1" x14ac:dyDescent="0.2">
      <c r="B28" s="16">
        <v>27</v>
      </c>
      <c r="D28" s="27" t="s">
        <v>174</v>
      </c>
      <c r="I28" s="23"/>
    </row>
    <row r="29" spans="2:23" ht="18" customHeight="1" x14ac:dyDescent="0.2">
      <c r="B29" s="16">
        <v>28</v>
      </c>
      <c r="D29" s="27" t="s">
        <v>106</v>
      </c>
      <c r="I29" s="23"/>
    </row>
    <row r="30" spans="2:23" ht="18" customHeight="1" x14ac:dyDescent="0.2">
      <c r="B30" s="16">
        <v>29</v>
      </c>
      <c r="D30" s="27" t="s">
        <v>176</v>
      </c>
      <c r="I30" s="23"/>
    </row>
    <row r="31" spans="2:23" ht="18" customHeight="1" x14ac:dyDescent="0.2">
      <c r="B31" s="16">
        <v>30</v>
      </c>
      <c r="D31" s="27" t="s">
        <v>178</v>
      </c>
      <c r="I31" s="23"/>
    </row>
    <row r="32" spans="2:23" ht="18" customHeight="1" x14ac:dyDescent="0.2">
      <c r="B32" s="16">
        <v>31</v>
      </c>
      <c r="D32" s="27" t="s">
        <v>106</v>
      </c>
      <c r="I32" s="23"/>
    </row>
    <row r="33" spans="2:9" ht="18" customHeight="1" x14ac:dyDescent="0.2">
      <c r="B33" s="16">
        <v>32</v>
      </c>
      <c r="D33" s="27" t="s">
        <v>181</v>
      </c>
      <c r="I33" s="23"/>
    </row>
    <row r="34" spans="2:9" ht="18" customHeight="1" x14ac:dyDescent="0.2">
      <c r="B34" s="16">
        <v>33</v>
      </c>
      <c r="D34" s="27" t="s">
        <v>182</v>
      </c>
      <c r="I34" s="23"/>
    </row>
    <row r="35" spans="2:9" ht="18" customHeight="1" x14ac:dyDescent="0.2">
      <c r="B35" s="16">
        <v>34</v>
      </c>
      <c r="D35" s="27" t="s">
        <v>106</v>
      </c>
      <c r="I35" s="23"/>
    </row>
    <row r="36" spans="2:9" ht="18" customHeight="1" x14ac:dyDescent="0.2">
      <c r="B36" s="16">
        <v>35</v>
      </c>
      <c r="D36" s="27" t="s">
        <v>179</v>
      </c>
    </row>
    <row r="37" spans="2:9" ht="18" customHeight="1" x14ac:dyDescent="0.2">
      <c r="B37" s="16">
        <v>36</v>
      </c>
      <c r="D37" s="27" t="s">
        <v>180</v>
      </c>
    </row>
    <row r="38" spans="2:9" ht="18" customHeight="1" x14ac:dyDescent="0.2">
      <c r="B38" s="16">
        <v>37</v>
      </c>
      <c r="D38" s="27" t="s">
        <v>106</v>
      </c>
    </row>
    <row r="39" spans="2:9" ht="18" customHeight="1" x14ac:dyDescent="0.2"/>
    <row r="40" spans="2:9" ht="18" customHeight="1" x14ac:dyDescent="0.2"/>
    <row r="41" spans="2:9" ht="18" customHeight="1" x14ac:dyDescent="0.2"/>
    <row r="42" spans="2:9" ht="18" customHeight="1" x14ac:dyDescent="0.2"/>
    <row r="43" spans="2:9" ht="18" customHeight="1" x14ac:dyDescent="0.2"/>
    <row r="44" spans="2:9" ht="18" customHeight="1" x14ac:dyDescent="0.2"/>
    <row r="45" spans="2:9" ht="18" customHeight="1" x14ac:dyDescent="0.2"/>
    <row r="46" spans="2:9" ht="18" customHeight="1" x14ac:dyDescent="0.2"/>
    <row r="47" spans="2:9" ht="18" customHeight="1" x14ac:dyDescent="0.2"/>
    <row r="48" spans="2:9"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row r="69" ht="18" customHeight="1" x14ac:dyDescent="0.2"/>
    <row r="70" ht="18" customHeight="1" x14ac:dyDescent="0.2"/>
    <row r="71" ht="18" customHeight="1" x14ac:dyDescent="0.2"/>
    <row r="72" ht="18" customHeight="1" x14ac:dyDescent="0.2"/>
    <row r="73" ht="18" customHeight="1" x14ac:dyDescent="0.2"/>
    <row r="74" ht="18" customHeight="1" x14ac:dyDescent="0.2"/>
    <row r="75" ht="18" customHeight="1" x14ac:dyDescent="0.2"/>
    <row r="76" ht="18" customHeight="1" x14ac:dyDescent="0.2"/>
    <row r="77" ht="18" customHeight="1" x14ac:dyDescent="0.2"/>
    <row r="78" ht="15" customHeight="1" x14ac:dyDescent="0.2"/>
    <row r="79" ht="15" customHeight="1" x14ac:dyDescent="0.2"/>
    <row r="80" ht="15" customHeight="1" x14ac:dyDescent="0.2"/>
    <row r="81" ht="15" customHeight="1" x14ac:dyDescent="0.2"/>
    <row r="82" ht="15" customHeight="1" x14ac:dyDescent="0.2"/>
    <row r="83" ht="15" customHeight="1" x14ac:dyDescent="0.2"/>
    <row r="84" ht="15" customHeight="1" x14ac:dyDescent="0.2"/>
    <row r="85" ht="15" customHeight="1" x14ac:dyDescent="0.2"/>
    <row r="86" ht="15" customHeight="1" x14ac:dyDescent="0.2"/>
    <row r="87" ht="15" customHeight="1" x14ac:dyDescent="0.2"/>
    <row r="88" ht="15" customHeight="1" x14ac:dyDescent="0.2"/>
    <row r="89" ht="15" customHeight="1" x14ac:dyDescent="0.2"/>
    <row r="90" ht="15" customHeight="1" x14ac:dyDescent="0.2"/>
    <row r="91" ht="15" customHeight="1" x14ac:dyDescent="0.2"/>
    <row r="92" ht="15" customHeight="1" x14ac:dyDescent="0.2"/>
    <row r="93" ht="15" customHeight="1" x14ac:dyDescent="0.2"/>
    <row r="94" ht="15" customHeight="1" x14ac:dyDescent="0.2"/>
    <row r="95" ht="15" customHeight="1" x14ac:dyDescent="0.2"/>
    <row r="96" ht="15" customHeight="1" x14ac:dyDescent="0.2"/>
    <row r="97" ht="15" customHeight="1" x14ac:dyDescent="0.2"/>
    <row r="98" ht="15" customHeight="1" x14ac:dyDescent="0.2"/>
    <row r="99" ht="15" customHeight="1" x14ac:dyDescent="0.2"/>
    <row r="100" ht="15" customHeight="1" x14ac:dyDescent="0.2"/>
    <row r="101" ht="15" customHeight="1" x14ac:dyDescent="0.2"/>
    <row r="102" ht="15" customHeight="1" x14ac:dyDescent="0.2"/>
    <row r="103" ht="15" customHeight="1" x14ac:dyDescent="0.2"/>
    <row r="104" ht="15" customHeight="1" x14ac:dyDescent="0.2"/>
    <row r="105" ht="15" customHeight="1" x14ac:dyDescent="0.2"/>
    <row r="106" ht="15" customHeight="1" x14ac:dyDescent="0.2"/>
    <row r="107" ht="15" customHeight="1" x14ac:dyDescent="0.2"/>
    <row r="108" ht="15" customHeight="1" x14ac:dyDescent="0.2"/>
    <row r="109" ht="15" customHeight="1" x14ac:dyDescent="0.2"/>
    <row r="110" ht="15" customHeight="1" x14ac:dyDescent="0.2"/>
    <row r="111" ht="15" customHeight="1" x14ac:dyDescent="0.2"/>
    <row r="112" ht="15" customHeight="1" x14ac:dyDescent="0.2"/>
    <row r="113" ht="15" customHeight="1" x14ac:dyDescent="0.2"/>
    <row r="114" ht="15" customHeight="1" x14ac:dyDescent="0.2"/>
    <row r="115" ht="15" customHeight="1" x14ac:dyDescent="0.2"/>
    <row r="116" ht="15" customHeight="1" x14ac:dyDescent="0.2"/>
    <row r="117" ht="15" customHeight="1" x14ac:dyDescent="0.2"/>
    <row r="118" ht="15" customHeight="1" x14ac:dyDescent="0.2"/>
    <row r="119" ht="15" customHeight="1" x14ac:dyDescent="0.2"/>
    <row r="120" ht="15" customHeight="1" x14ac:dyDescent="0.2"/>
    <row r="121" ht="15" customHeight="1" x14ac:dyDescent="0.2"/>
    <row r="122" ht="15" customHeight="1" x14ac:dyDescent="0.2"/>
    <row r="123" ht="15" customHeight="1" x14ac:dyDescent="0.2"/>
    <row r="124" ht="15" customHeight="1" x14ac:dyDescent="0.2"/>
    <row r="125" ht="15" customHeight="1" x14ac:dyDescent="0.2"/>
    <row r="126" ht="15" customHeight="1" x14ac:dyDescent="0.2"/>
    <row r="127" ht="15" customHeight="1" x14ac:dyDescent="0.2"/>
    <row r="128" ht="15" customHeight="1" x14ac:dyDescent="0.2"/>
    <row r="129" ht="15" customHeight="1" x14ac:dyDescent="0.2"/>
    <row r="130" ht="15" customHeight="1" x14ac:dyDescent="0.2"/>
    <row r="131" ht="15" customHeight="1" x14ac:dyDescent="0.2"/>
    <row r="132" ht="15" customHeight="1" x14ac:dyDescent="0.2"/>
    <row r="133" ht="15" customHeight="1" x14ac:dyDescent="0.2"/>
    <row r="134" ht="15" customHeight="1" x14ac:dyDescent="0.2"/>
    <row r="135" ht="15" customHeight="1" x14ac:dyDescent="0.2"/>
    <row r="136" ht="15" customHeight="1" x14ac:dyDescent="0.2"/>
    <row r="137" ht="15" customHeight="1" x14ac:dyDescent="0.2"/>
    <row r="138" ht="15" customHeight="1" x14ac:dyDescent="0.2"/>
    <row r="139" ht="15" customHeight="1" x14ac:dyDescent="0.2"/>
    <row r="140" ht="15" customHeight="1" x14ac:dyDescent="0.2"/>
    <row r="141" ht="15" customHeight="1" x14ac:dyDescent="0.2"/>
    <row r="142" ht="15" customHeight="1" x14ac:dyDescent="0.2"/>
    <row r="143" ht="15" customHeight="1" x14ac:dyDescent="0.2"/>
    <row r="144" ht="15" customHeight="1" x14ac:dyDescent="0.2"/>
    <row r="145" ht="15" customHeight="1" x14ac:dyDescent="0.2"/>
    <row r="146" ht="15" customHeight="1" x14ac:dyDescent="0.2"/>
    <row r="147" ht="15" customHeight="1" x14ac:dyDescent="0.2"/>
    <row r="148" ht="15" customHeight="1" x14ac:dyDescent="0.2"/>
    <row r="149" ht="15" customHeight="1" x14ac:dyDescent="0.2"/>
    <row r="150" ht="15" customHeight="1" x14ac:dyDescent="0.2"/>
    <row r="151" ht="15" customHeight="1" x14ac:dyDescent="0.2"/>
    <row r="152" ht="15" customHeight="1" x14ac:dyDescent="0.2"/>
    <row r="153" ht="15" customHeight="1" x14ac:dyDescent="0.2"/>
    <row r="154" ht="15" customHeight="1" x14ac:dyDescent="0.2"/>
    <row r="155" ht="15" customHeight="1" x14ac:dyDescent="0.2"/>
    <row r="156" ht="15" customHeight="1" x14ac:dyDescent="0.2"/>
    <row r="157" ht="15" customHeight="1" x14ac:dyDescent="0.2"/>
    <row r="158" ht="15" customHeight="1" x14ac:dyDescent="0.2"/>
    <row r="159" ht="15" customHeight="1" x14ac:dyDescent="0.2"/>
    <row r="160" ht="15" customHeight="1" x14ac:dyDescent="0.2"/>
    <row r="161" ht="15" customHeight="1" x14ac:dyDescent="0.2"/>
    <row r="162" ht="15" customHeight="1" x14ac:dyDescent="0.2"/>
    <row r="163" ht="15" customHeight="1" x14ac:dyDescent="0.2"/>
    <row r="164" ht="15" customHeight="1" x14ac:dyDescent="0.2"/>
    <row r="165" ht="15" customHeight="1" x14ac:dyDescent="0.2"/>
    <row r="166" ht="15" customHeight="1" x14ac:dyDescent="0.2"/>
    <row r="167" ht="15" customHeight="1" x14ac:dyDescent="0.2"/>
    <row r="168" ht="15" customHeight="1" x14ac:dyDescent="0.2"/>
    <row r="169" ht="15" customHeight="1" x14ac:dyDescent="0.2"/>
    <row r="170" ht="15" customHeight="1" x14ac:dyDescent="0.2"/>
    <row r="171" ht="15" customHeight="1" x14ac:dyDescent="0.2"/>
    <row r="172" ht="15" customHeight="1" x14ac:dyDescent="0.2"/>
    <row r="173" ht="15" customHeight="1" x14ac:dyDescent="0.2"/>
    <row r="174" ht="15" customHeight="1" x14ac:dyDescent="0.2"/>
    <row r="175" ht="15" customHeight="1" x14ac:dyDescent="0.2"/>
    <row r="176" ht="15" customHeight="1" x14ac:dyDescent="0.2"/>
    <row r="177" ht="15" customHeight="1" x14ac:dyDescent="0.2"/>
    <row r="178" ht="15" customHeight="1" x14ac:dyDescent="0.2"/>
    <row r="179" ht="15" customHeight="1" x14ac:dyDescent="0.2"/>
    <row r="180" ht="15" customHeight="1" x14ac:dyDescent="0.2"/>
    <row r="181" ht="15" customHeight="1" x14ac:dyDescent="0.2"/>
    <row r="182" ht="15" customHeight="1" x14ac:dyDescent="0.2"/>
    <row r="183" ht="15" customHeight="1" x14ac:dyDescent="0.2"/>
    <row r="184" ht="15" customHeight="1" x14ac:dyDescent="0.2"/>
    <row r="185" ht="15" customHeight="1" x14ac:dyDescent="0.2"/>
    <row r="186" ht="15" customHeight="1" x14ac:dyDescent="0.2"/>
    <row r="187" ht="15" customHeight="1" x14ac:dyDescent="0.2"/>
    <row r="188" ht="15" customHeight="1" x14ac:dyDescent="0.2"/>
    <row r="189" ht="15" customHeight="1" x14ac:dyDescent="0.2"/>
    <row r="190" ht="15" customHeight="1" x14ac:dyDescent="0.2"/>
    <row r="191" ht="15" customHeight="1" x14ac:dyDescent="0.2"/>
    <row r="192" ht="15" customHeight="1" x14ac:dyDescent="0.2"/>
    <row r="193" ht="15" customHeight="1" x14ac:dyDescent="0.2"/>
    <row r="194" ht="15" customHeight="1" x14ac:dyDescent="0.2"/>
    <row r="195" ht="15" customHeight="1" x14ac:dyDescent="0.2"/>
    <row r="196" ht="15" customHeight="1" x14ac:dyDescent="0.2"/>
    <row r="197" ht="15" customHeight="1" x14ac:dyDescent="0.2"/>
    <row r="198" ht="15" customHeight="1" x14ac:dyDescent="0.2"/>
    <row r="199" ht="15" customHeight="1" x14ac:dyDescent="0.2"/>
    <row r="200" ht="15" customHeight="1" x14ac:dyDescent="0.2"/>
    <row r="201" ht="15" customHeight="1" x14ac:dyDescent="0.2"/>
    <row r="202" ht="15" customHeight="1" x14ac:dyDescent="0.2"/>
    <row r="203" ht="15" customHeight="1" x14ac:dyDescent="0.2"/>
    <row r="204" ht="15" customHeight="1" x14ac:dyDescent="0.2"/>
    <row r="205" ht="15" customHeight="1" x14ac:dyDescent="0.2"/>
    <row r="206" ht="15" customHeight="1" x14ac:dyDescent="0.2"/>
    <row r="207" ht="15" customHeight="1" x14ac:dyDescent="0.2"/>
    <row r="208" ht="15" customHeight="1" x14ac:dyDescent="0.2"/>
    <row r="209" ht="15" customHeight="1" x14ac:dyDescent="0.2"/>
    <row r="210" ht="15" customHeight="1" x14ac:dyDescent="0.2"/>
    <row r="211" ht="15" customHeight="1" x14ac:dyDescent="0.2"/>
    <row r="212" ht="15" customHeight="1" x14ac:dyDescent="0.2"/>
    <row r="213" ht="15" customHeight="1" x14ac:dyDescent="0.2"/>
    <row r="214" ht="15" customHeight="1" x14ac:dyDescent="0.2"/>
    <row r="215" ht="15" customHeight="1" x14ac:dyDescent="0.2"/>
    <row r="216" ht="15" customHeight="1" x14ac:dyDescent="0.2"/>
    <row r="217" ht="15" customHeight="1" x14ac:dyDescent="0.2"/>
    <row r="218" ht="15" customHeight="1" x14ac:dyDescent="0.2"/>
    <row r="219" ht="15" customHeight="1" x14ac:dyDescent="0.2"/>
    <row r="220" ht="15" customHeight="1" x14ac:dyDescent="0.2"/>
    <row r="221" ht="15" customHeight="1" x14ac:dyDescent="0.2"/>
    <row r="222" ht="15" customHeight="1" x14ac:dyDescent="0.2"/>
    <row r="223" ht="15" customHeight="1" x14ac:dyDescent="0.2"/>
    <row r="224" ht="15" customHeight="1" x14ac:dyDescent="0.2"/>
    <row r="225" ht="15" customHeight="1" x14ac:dyDescent="0.2"/>
    <row r="226" ht="15" customHeight="1" x14ac:dyDescent="0.2"/>
    <row r="227" ht="15" customHeight="1" x14ac:dyDescent="0.2"/>
    <row r="228" ht="15" customHeight="1" x14ac:dyDescent="0.2"/>
    <row r="229" ht="15" customHeight="1" x14ac:dyDescent="0.2"/>
    <row r="230" ht="15" customHeight="1" x14ac:dyDescent="0.2"/>
    <row r="231" ht="15" customHeight="1" x14ac:dyDescent="0.2"/>
    <row r="232" ht="15" customHeight="1" x14ac:dyDescent="0.2"/>
    <row r="233" ht="15" customHeight="1" x14ac:dyDescent="0.2"/>
    <row r="234" ht="15" customHeight="1" x14ac:dyDescent="0.2"/>
    <row r="235" ht="15" customHeight="1" x14ac:dyDescent="0.2"/>
    <row r="236" ht="15" customHeight="1" x14ac:dyDescent="0.2"/>
    <row r="237" ht="15" customHeight="1" x14ac:dyDescent="0.2"/>
    <row r="238" ht="15" customHeight="1" x14ac:dyDescent="0.2"/>
    <row r="239" ht="15" customHeight="1" x14ac:dyDescent="0.2"/>
    <row r="240" ht="15" customHeight="1" x14ac:dyDescent="0.2"/>
    <row r="241" ht="15" customHeight="1" x14ac:dyDescent="0.2"/>
    <row r="242" ht="15" customHeight="1" x14ac:dyDescent="0.2"/>
    <row r="243" ht="15" customHeight="1" x14ac:dyDescent="0.2"/>
    <row r="244" ht="15" customHeight="1" x14ac:dyDescent="0.2"/>
    <row r="245" ht="15" customHeight="1" x14ac:dyDescent="0.2"/>
    <row r="246" ht="15" customHeight="1" x14ac:dyDescent="0.2"/>
    <row r="247" ht="15" customHeight="1" x14ac:dyDescent="0.2"/>
    <row r="248" ht="15" customHeight="1" x14ac:dyDescent="0.2"/>
    <row r="249" ht="15" customHeight="1" x14ac:dyDescent="0.2"/>
    <row r="250" ht="15" customHeight="1" x14ac:dyDescent="0.2"/>
    <row r="251" ht="15" customHeight="1" x14ac:dyDescent="0.2"/>
    <row r="252" ht="15" customHeight="1" x14ac:dyDescent="0.2"/>
    <row r="253" ht="15" customHeight="1" x14ac:dyDescent="0.2"/>
    <row r="254" ht="15" customHeight="1" x14ac:dyDescent="0.2"/>
    <row r="255" ht="15" customHeight="1" x14ac:dyDescent="0.2"/>
    <row r="256" ht="15" customHeight="1" x14ac:dyDescent="0.2"/>
    <row r="257" ht="15" customHeight="1" x14ac:dyDescent="0.2"/>
    <row r="258" ht="15" customHeight="1" x14ac:dyDescent="0.2"/>
    <row r="259" ht="15" customHeight="1" x14ac:dyDescent="0.2"/>
    <row r="260" ht="15" customHeight="1" x14ac:dyDescent="0.2"/>
    <row r="261" ht="15" customHeight="1" x14ac:dyDescent="0.2"/>
    <row r="262" ht="15" customHeight="1" x14ac:dyDescent="0.2"/>
    <row r="263" ht="15" customHeight="1" x14ac:dyDescent="0.2"/>
    <row r="264" ht="15" customHeight="1" x14ac:dyDescent="0.2"/>
    <row r="265" ht="15" customHeight="1" x14ac:dyDescent="0.2"/>
    <row r="266" ht="15" customHeight="1" x14ac:dyDescent="0.2"/>
    <row r="267" ht="15" customHeight="1" x14ac:dyDescent="0.2"/>
    <row r="268" ht="15" customHeight="1" x14ac:dyDescent="0.2"/>
    <row r="269" ht="15" customHeight="1" x14ac:dyDescent="0.2"/>
    <row r="270" ht="15" customHeight="1" x14ac:dyDescent="0.2"/>
    <row r="271" ht="15" customHeight="1" x14ac:dyDescent="0.2"/>
    <row r="272" ht="15" customHeight="1" x14ac:dyDescent="0.2"/>
    <row r="273" ht="15" customHeight="1" x14ac:dyDescent="0.2"/>
    <row r="274" ht="15" customHeight="1" x14ac:dyDescent="0.2"/>
    <row r="275" ht="15" customHeight="1" x14ac:dyDescent="0.2"/>
    <row r="276" ht="15" customHeight="1" x14ac:dyDescent="0.2"/>
    <row r="277" ht="15" customHeight="1" x14ac:dyDescent="0.2"/>
    <row r="278" ht="15" customHeight="1" x14ac:dyDescent="0.2"/>
    <row r="279" ht="15" customHeight="1" x14ac:dyDescent="0.2"/>
    <row r="280" ht="15" customHeight="1" x14ac:dyDescent="0.2"/>
    <row r="281" ht="15" customHeight="1" x14ac:dyDescent="0.2"/>
    <row r="282" ht="15" customHeight="1" x14ac:dyDescent="0.2"/>
    <row r="283" ht="15" customHeight="1" x14ac:dyDescent="0.2"/>
    <row r="284" ht="15" customHeight="1" x14ac:dyDescent="0.2"/>
    <row r="285" ht="15" customHeight="1" x14ac:dyDescent="0.2"/>
    <row r="286" ht="15" customHeight="1" x14ac:dyDescent="0.2"/>
    <row r="287" ht="15" customHeight="1" x14ac:dyDescent="0.2"/>
    <row r="288" ht="15" customHeight="1" x14ac:dyDescent="0.2"/>
    <row r="289" ht="15" customHeight="1" x14ac:dyDescent="0.2"/>
    <row r="290" ht="15" customHeight="1" x14ac:dyDescent="0.2"/>
    <row r="291" ht="15" customHeight="1" x14ac:dyDescent="0.2"/>
    <row r="292" ht="15" customHeight="1" x14ac:dyDescent="0.2"/>
    <row r="293" ht="15" customHeight="1" x14ac:dyDescent="0.2"/>
    <row r="294" ht="15" customHeight="1" x14ac:dyDescent="0.2"/>
    <row r="295" ht="15" customHeight="1" x14ac:dyDescent="0.2"/>
    <row r="296" ht="15" customHeight="1" x14ac:dyDescent="0.2"/>
    <row r="297" ht="15" customHeight="1" x14ac:dyDescent="0.2"/>
    <row r="298" ht="15" customHeight="1" x14ac:dyDescent="0.2"/>
    <row r="299" ht="15" customHeight="1" x14ac:dyDescent="0.2"/>
    <row r="300" ht="15" customHeight="1" x14ac:dyDescent="0.2"/>
    <row r="301" ht="15" customHeight="1" x14ac:dyDescent="0.2"/>
    <row r="302" ht="15" customHeight="1" x14ac:dyDescent="0.2"/>
    <row r="303" ht="15" customHeight="1" x14ac:dyDescent="0.2"/>
    <row r="304" ht="15" customHeight="1" x14ac:dyDescent="0.2"/>
    <row r="305" ht="15" customHeight="1" x14ac:dyDescent="0.2"/>
    <row r="306" ht="15" customHeight="1" x14ac:dyDescent="0.2"/>
    <row r="307" ht="15" customHeight="1" x14ac:dyDescent="0.2"/>
    <row r="308" ht="15" customHeight="1" x14ac:dyDescent="0.2"/>
    <row r="309" ht="15" customHeight="1" x14ac:dyDescent="0.2"/>
    <row r="310" ht="15" customHeight="1" x14ac:dyDescent="0.2"/>
    <row r="311" ht="15" customHeight="1" x14ac:dyDescent="0.2"/>
    <row r="312" ht="15" customHeight="1" x14ac:dyDescent="0.2"/>
    <row r="313" ht="15" customHeight="1" x14ac:dyDescent="0.2"/>
    <row r="314" ht="15" customHeight="1" x14ac:dyDescent="0.2"/>
    <row r="315" ht="15" customHeight="1" x14ac:dyDescent="0.2"/>
    <row r="316" ht="15" customHeight="1" x14ac:dyDescent="0.2"/>
    <row r="317" ht="15" customHeight="1" x14ac:dyDescent="0.2"/>
    <row r="318" ht="15" customHeight="1" x14ac:dyDescent="0.2"/>
    <row r="319" ht="15" customHeight="1" x14ac:dyDescent="0.2"/>
    <row r="320" ht="15" customHeight="1" x14ac:dyDescent="0.2"/>
    <row r="321" ht="15" customHeight="1" x14ac:dyDescent="0.2"/>
    <row r="322" ht="15" customHeight="1" x14ac:dyDescent="0.2"/>
    <row r="323" ht="15" customHeight="1" x14ac:dyDescent="0.2"/>
    <row r="324" ht="15" customHeight="1" x14ac:dyDescent="0.2"/>
    <row r="325" ht="15" customHeight="1" x14ac:dyDescent="0.2"/>
    <row r="326" ht="15" customHeight="1" x14ac:dyDescent="0.2"/>
    <row r="327" ht="15" customHeight="1" x14ac:dyDescent="0.2"/>
    <row r="328" ht="15" customHeight="1" x14ac:dyDescent="0.2"/>
    <row r="329" ht="15" customHeight="1" x14ac:dyDescent="0.2"/>
    <row r="330" ht="15" customHeight="1" x14ac:dyDescent="0.2"/>
    <row r="331" ht="15" customHeight="1" x14ac:dyDescent="0.2"/>
    <row r="332" ht="15" customHeight="1" x14ac:dyDescent="0.2"/>
    <row r="333" ht="15" customHeight="1" x14ac:dyDescent="0.2"/>
    <row r="334" ht="15" customHeight="1" x14ac:dyDescent="0.2"/>
    <row r="335" ht="15" customHeight="1" x14ac:dyDescent="0.2"/>
    <row r="336" ht="15" customHeight="1" x14ac:dyDescent="0.2"/>
    <row r="337" ht="15" customHeight="1" x14ac:dyDescent="0.2"/>
    <row r="338" ht="15" customHeight="1" x14ac:dyDescent="0.2"/>
    <row r="339" ht="15" customHeight="1" x14ac:dyDescent="0.2"/>
    <row r="340" ht="15" customHeight="1" x14ac:dyDescent="0.2"/>
    <row r="341" ht="15" customHeight="1" x14ac:dyDescent="0.2"/>
    <row r="342" ht="15" customHeight="1" x14ac:dyDescent="0.2"/>
    <row r="343" ht="15" customHeight="1" x14ac:dyDescent="0.2"/>
    <row r="344" ht="15" customHeight="1" x14ac:dyDescent="0.2"/>
    <row r="345" ht="15" customHeight="1" x14ac:dyDescent="0.2"/>
    <row r="346" ht="15" customHeight="1" x14ac:dyDescent="0.2"/>
    <row r="347" ht="15" customHeight="1" x14ac:dyDescent="0.2"/>
    <row r="348" ht="15" customHeight="1" x14ac:dyDescent="0.2"/>
    <row r="349" ht="15" customHeight="1" x14ac:dyDescent="0.2"/>
    <row r="350" ht="15" customHeight="1" x14ac:dyDescent="0.2"/>
    <row r="351" ht="15" customHeight="1" x14ac:dyDescent="0.2"/>
    <row r="352" ht="15" customHeight="1" x14ac:dyDescent="0.2"/>
    <row r="353" ht="15" customHeight="1" x14ac:dyDescent="0.2"/>
    <row r="354" ht="15" customHeight="1" x14ac:dyDescent="0.2"/>
    <row r="355" ht="15" customHeight="1" x14ac:dyDescent="0.2"/>
    <row r="356" ht="15" customHeight="1" x14ac:dyDescent="0.2"/>
    <row r="357" ht="15" customHeight="1" x14ac:dyDescent="0.2"/>
    <row r="358" ht="15" customHeight="1" x14ac:dyDescent="0.2"/>
    <row r="359" ht="15" customHeight="1" x14ac:dyDescent="0.2"/>
    <row r="360" ht="15" customHeight="1" x14ac:dyDescent="0.2"/>
    <row r="361" ht="15" customHeight="1" x14ac:dyDescent="0.2"/>
    <row r="362" ht="15" customHeight="1" x14ac:dyDescent="0.2"/>
    <row r="363" ht="15" customHeight="1" x14ac:dyDescent="0.2"/>
    <row r="364" ht="15" customHeight="1" x14ac:dyDescent="0.2"/>
    <row r="365" ht="15" customHeight="1" x14ac:dyDescent="0.2"/>
    <row r="366" ht="15" customHeight="1" x14ac:dyDescent="0.2"/>
    <row r="367" ht="15" customHeight="1" x14ac:dyDescent="0.2"/>
    <row r="368" ht="15" customHeight="1" x14ac:dyDescent="0.2"/>
    <row r="369" ht="15" customHeight="1" x14ac:dyDescent="0.2"/>
    <row r="370" ht="15" customHeight="1" x14ac:dyDescent="0.2"/>
    <row r="371" ht="15" customHeight="1" x14ac:dyDescent="0.2"/>
    <row r="372" ht="15" customHeight="1" x14ac:dyDescent="0.2"/>
    <row r="373" ht="15" customHeight="1" x14ac:dyDescent="0.2"/>
    <row r="374" ht="15" customHeight="1" x14ac:dyDescent="0.2"/>
    <row r="375" ht="15" customHeight="1" x14ac:dyDescent="0.2"/>
    <row r="376" ht="15" customHeight="1" x14ac:dyDescent="0.2"/>
    <row r="377" ht="15" customHeight="1" x14ac:dyDescent="0.2"/>
    <row r="378" ht="15" customHeight="1" x14ac:dyDescent="0.2"/>
    <row r="379" ht="15" customHeight="1" x14ac:dyDescent="0.2"/>
    <row r="380" ht="15" customHeight="1" x14ac:dyDescent="0.2"/>
    <row r="381" ht="15" customHeight="1" x14ac:dyDescent="0.2"/>
    <row r="382" ht="15" customHeight="1" x14ac:dyDescent="0.2"/>
    <row r="383" ht="15" customHeight="1" x14ac:dyDescent="0.2"/>
    <row r="384" ht="15" customHeight="1" x14ac:dyDescent="0.2"/>
    <row r="385" ht="15" customHeight="1" x14ac:dyDescent="0.2"/>
    <row r="386" ht="15" customHeight="1" x14ac:dyDescent="0.2"/>
    <row r="387" ht="15" customHeight="1" x14ac:dyDescent="0.2"/>
    <row r="388" ht="15" customHeight="1" x14ac:dyDescent="0.2"/>
    <row r="389" ht="15" customHeight="1" x14ac:dyDescent="0.2"/>
    <row r="390" ht="15" customHeight="1" x14ac:dyDescent="0.2"/>
    <row r="391" ht="15" customHeight="1" x14ac:dyDescent="0.2"/>
    <row r="392" ht="15" customHeight="1" x14ac:dyDescent="0.2"/>
    <row r="393" ht="15" customHeight="1" x14ac:dyDescent="0.2"/>
    <row r="394" ht="15" customHeight="1" x14ac:dyDescent="0.2"/>
    <row r="395" ht="15" customHeight="1" x14ac:dyDescent="0.2"/>
    <row r="396" ht="15" customHeight="1" x14ac:dyDescent="0.2"/>
    <row r="397" ht="15" customHeight="1" x14ac:dyDescent="0.2"/>
    <row r="398" ht="15" customHeight="1" x14ac:dyDescent="0.2"/>
    <row r="399" ht="15" customHeight="1" x14ac:dyDescent="0.2"/>
    <row r="400" ht="15" customHeight="1" x14ac:dyDescent="0.2"/>
    <row r="401" ht="15" customHeight="1" x14ac:dyDescent="0.2"/>
    <row r="402" ht="15" customHeight="1" x14ac:dyDescent="0.2"/>
    <row r="403" ht="15" customHeight="1" x14ac:dyDescent="0.2"/>
    <row r="404" ht="15" customHeight="1" x14ac:dyDescent="0.2"/>
    <row r="405" ht="15" customHeight="1" x14ac:dyDescent="0.2"/>
    <row r="406" ht="15" customHeight="1" x14ac:dyDescent="0.2"/>
    <row r="407" ht="15" customHeight="1" x14ac:dyDescent="0.2"/>
    <row r="408" ht="15" customHeight="1" x14ac:dyDescent="0.2"/>
    <row r="409" ht="15" customHeight="1" x14ac:dyDescent="0.2"/>
    <row r="410" ht="15" customHeight="1" x14ac:dyDescent="0.2"/>
    <row r="411" ht="15" customHeight="1" x14ac:dyDescent="0.2"/>
    <row r="412" ht="15" customHeight="1" x14ac:dyDescent="0.2"/>
    <row r="413" ht="15" customHeight="1" x14ac:dyDescent="0.2"/>
    <row r="414" ht="15" customHeight="1" x14ac:dyDescent="0.2"/>
    <row r="415" ht="15" customHeight="1" x14ac:dyDescent="0.2"/>
    <row r="416" ht="15" customHeight="1" x14ac:dyDescent="0.2"/>
    <row r="417" ht="15" customHeight="1" x14ac:dyDescent="0.2"/>
    <row r="418" ht="15" customHeight="1" x14ac:dyDescent="0.2"/>
    <row r="419" ht="15" customHeight="1" x14ac:dyDescent="0.2"/>
    <row r="420" ht="15" customHeight="1" x14ac:dyDescent="0.2"/>
    <row r="421" ht="15" customHeight="1" x14ac:dyDescent="0.2"/>
    <row r="422" ht="15" customHeight="1" x14ac:dyDescent="0.2"/>
    <row r="423" ht="15" customHeight="1" x14ac:dyDescent="0.2"/>
    <row r="424" ht="15" customHeight="1" x14ac:dyDescent="0.2"/>
    <row r="425" ht="15" customHeight="1" x14ac:dyDescent="0.2"/>
    <row r="426" ht="15" customHeight="1" x14ac:dyDescent="0.2"/>
    <row r="427" ht="15" customHeight="1" x14ac:dyDescent="0.2"/>
    <row r="428" ht="15" customHeight="1" x14ac:dyDescent="0.2"/>
    <row r="429" ht="15" customHeight="1" x14ac:dyDescent="0.2"/>
    <row r="430" ht="15" customHeight="1" x14ac:dyDescent="0.2"/>
    <row r="431" ht="15" customHeight="1" x14ac:dyDescent="0.2"/>
    <row r="432" ht="15" customHeight="1" x14ac:dyDescent="0.2"/>
    <row r="433" ht="15" customHeight="1" x14ac:dyDescent="0.2"/>
    <row r="434" ht="15" customHeight="1" x14ac:dyDescent="0.2"/>
    <row r="435" ht="15" customHeight="1" x14ac:dyDescent="0.2"/>
    <row r="436" ht="15" customHeight="1" x14ac:dyDescent="0.2"/>
    <row r="437" ht="15" customHeight="1" x14ac:dyDescent="0.2"/>
    <row r="438" ht="15" customHeight="1" x14ac:dyDescent="0.2"/>
    <row r="439" ht="15" customHeight="1" x14ac:dyDescent="0.2"/>
    <row r="440" ht="15" customHeight="1" x14ac:dyDescent="0.2"/>
    <row r="441" ht="15" customHeight="1" x14ac:dyDescent="0.2"/>
    <row r="442" ht="15" customHeight="1" x14ac:dyDescent="0.2"/>
    <row r="443" ht="15" customHeight="1" x14ac:dyDescent="0.2"/>
    <row r="444" ht="15" customHeight="1" x14ac:dyDescent="0.2"/>
    <row r="445" ht="15" customHeight="1" x14ac:dyDescent="0.2"/>
    <row r="446" ht="15" customHeight="1" x14ac:dyDescent="0.2"/>
    <row r="447" ht="15" customHeight="1" x14ac:dyDescent="0.2"/>
    <row r="448" ht="15" customHeight="1" x14ac:dyDescent="0.2"/>
    <row r="449" ht="15" customHeight="1" x14ac:dyDescent="0.2"/>
    <row r="450" ht="15" customHeight="1" x14ac:dyDescent="0.2"/>
    <row r="451" ht="15" customHeight="1" x14ac:dyDescent="0.2"/>
    <row r="452" ht="15" customHeight="1" x14ac:dyDescent="0.2"/>
    <row r="453" ht="15" customHeight="1" x14ac:dyDescent="0.2"/>
    <row r="454" ht="15" customHeight="1" x14ac:dyDescent="0.2"/>
    <row r="455" ht="15" customHeight="1" x14ac:dyDescent="0.2"/>
    <row r="456" ht="15" customHeight="1" x14ac:dyDescent="0.2"/>
    <row r="457" ht="15" customHeight="1" x14ac:dyDescent="0.2"/>
    <row r="458" ht="15" customHeight="1" x14ac:dyDescent="0.2"/>
    <row r="459" ht="15" customHeight="1" x14ac:dyDescent="0.2"/>
    <row r="460" ht="15" customHeight="1" x14ac:dyDescent="0.2"/>
    <row r="461" ht="15" customHeight="1" x14ac:dyDescent="0.2"/>
    <row r="462" ht="15" customHeight="1" x14ac:dyDescent="0.2"/>
    <row r="463" ht="15" customHeight="1" x14ac:dyDescent="0.2"/>
    <row r="464" ht="15" customHeight="1" x14ac:dyDescent="0.2"/>
    <row r="465" ht="15" customHeight="1" x14ac:dyDescent="0.2"/>
    <row r="466" ht="15" customHeight="1" x14ac:dyDescent="0.2"/>
    <row r="467" ht="15" customHeight="1" x14ac:dyDescent="0.2"/>
    <row r="468" ht="15" customHeight="1" x14ac:dyDescent="0.2"/>
    <row r="469" ht="15" customHeight="1" x14ac:dyDescent="0.2"/>
    <row r="470" ht="15" customHeight="1" x14ac:dyDescent="0.2"/>
    <row r="471" ht="15" customHeight="1" x14ac:dyDescent="0.2"/>
    <row r="472" ht="15" customHeight="1" x14ac:dyDescent="0.2"/>
    <row r="473" ht="15" customHeight="1" x14ac:dyDescent="0.2"/>
    <row r="474" ht="15" customHeight="1" x14ac:dyDescent="0.2"/>
    <row r="475" ht="15" customHeight="1" x14ac:dyDescent="0.2"/>
    <row r="476" ht="15" customHeight="1" x14ac:dyDescent="0.2"/>
    <row r="477" ht="15" customHeight="1" x14ac:dyDescent="0.2"/>
    <row r="478" ht="15" customHeight="1" x14ac:dyDescent="0.2"/>
    <row r="479" ht="15" customHeight="1" x14ac:dyDescent="0.2"/>
    <row r="480" ht="15" customHeight="1" x14ac:dyDescent="0.2"/>
    <row r="481" ht="15" customHeight="1" x14ac:dyDescent="0.2"/>
    <row r="482" ht="15" customHeight="1" x14ac:dyDescent="0.2"/>
    <row r="483" ht="15" customHeight="1" x14ac:dyDescent="0.2"/>
    <row r="484" ht="15" customHeight="1" x14ac:dyDescent="0.2"/>
    <row r="485" ht="15" customHeight="1" x14ac:dyDescent="0.2"/>
    <row r="486" ht="15" customHeight="1" x14ac:dyDescent="0.2"/>
    <row r="487" ht="15" customHeight="1" x14ac:dyDescent="0.2"/>
    <row r="488" ht="15" customHeight="1" x14ac:dyDescent="0.2"/>
    <row r="489" ht="15" customHeight="1" x14ac:dyDescent="0.2"/>
    <row r="490" ht="15" customHeight="1" x14ac:dyDescent="0.2"/>
    <row r="491" ht="15" customHeight="1" x14ac:dyDescent="0.2"/>
    <row r="492" ht="15" customHeight="1" x14ac:dyDescent="0.2"/>
    <row r="493" ht="15" customHeight="1" x14ac:dyDescent="0.2"/>
    <row r="494" ht="15" customHeight="1" x14ac:dyDescent="0.2"/>
    <row r="495" ht="15" customHeight="1" x14ac:dyDescent="0.2"/>
    <row r="496" ht="15" customHeight="1" x14ac:dyDescent="0.2"/>
    <row r="497" ht="15" customHeight="1" x14ac:dyDescent="0.2"/>
    <row r="498" ht="15" customHeight="1" x14ac:dyDescent="0.2"/>
    <row r="499" ht="15" customHeight="1" x14ac:dyDescent="0.2"/>
    <row r="500" ht="15" customHeight="1" x14ac:dyDescent="0.2"/>
    <row r="501" ht="15" customHeight="1" x14ac:dyDescent="0.2"/>
    <row r="502" ht="15" customHeight="1" x14ac:dyDescent="0.2"/>
    <row r="503" ht="15" customHeight="1" x14ac:dyDescent="0.2"/>
    <row r="504" ht="15" customHeight="1" x14ac:dyDescent="0.2"/>
    <row r="505" ht="15" customHeight="1" x14ac:dyDescent="0.2"/>
    <row r="506" ht="15" customHeight="1" x14ac:dyDescent="0.2"/>
    <row r="507" ht="15" customHeight="1" x14ac:dyDescent="0.2"/>
    <row r="508" ht="15" customHeight="1" x14ac:dyDescent="0.2"/>
    <row r="509" ht="15" customHeight="1" x14ac:dyDescent="0.2"/>
    <row r="510" ht="15" customHeight="1" x14ac:dyDescent="0.2"/>
    <row r="511" ht="15" customHeight="1" x14ac:dyDescent="0.2"/>
    <row r="512" ht="15" customHeight="1" x14ac:dyDescent="0.2"/>
    <row r="513" ht="15" customHeight="1" x14ac:dyDescent="0.2"/>
    <row r="514" ht="15" customHeight="1" x14ac:dyDescent="0.2"/>
    <row r="515" ht="15" customHeight="1" x14ac:dyDescent="0.2"/>
    <row r="516" ht="15" customHeight="1" x14ac:dyDescent="0.2"/>
    <row r="517" ht="15" customHeight="1" x14ac:dyDescent="0.2"/>
    <row r="518" ht="15" customHeight="1" x14ac:dyDescent="0.2"/>
    <row r="519" ht="15" customHeight="1" x14ac:dyDescent="0.2"/>
    <row r="520" ht="15" customHeight="1" x14ac:dyDescent="0.2"/>
    <row r="521" ht="15" customHeight="1" x14ac:dyDescent="0.2"/>
    <row r="522" ht="15" customHeight="1" x14ac:dyDescent="0.2"/>
    <row r="523" ht="15" customHeight="1" x14ac:dyDescent="0.2"/>
    <row r="524" ht="15" customHeight="1" x14ac:dyDescent="0.2"/>
    <row r="525" ht="15" customHeight="1" x14ac:dyDescent="0.2"/>
    <row r="526" ht="15" customHeight="1" x14ac:dyDescent="0.2"/>
    <row r="527" ht="15" customHeight="1" x14ac:dyDescent="0.2"/>
    <row r="528" ht="15" customHeight="1" x14ac:dyDescent="0.2"/>
    <row r="529" ht="15" customHeight="1" x14ac:dyDescent="0.2"/>
    <row r="530" ht="15" customHeight="1" x14ac:dyDescent="0.2"/>
    <row r="531" ht="15" customHeight="1" x14ac:dyDescent="0.2"/>
    <row r="532" ht="15" customHeight="1" x14ac:dyDescent="0.2"/>
    <row r="533" ht="15" customHeight="1" x14ac:dyDescent="0.2"/>
    <row r="534" ht="15" customHeight="1" x14ac:dyDescent="0.2"/>
    <row r="535" ht="15" customHeight="1" x14ac:dyDescent="0.2"/>
    <row r="536" ht="15" customHeight="1" x14ac:dyDescent="0.2"/>
    <row r="537" ht="15" customHeight="1" x14ac:dyDescent="0.2"/>
    <row r="538" ht="15" customHeight="1" x14ac:dyDescent="0.2"/>
    <row r="539" ht="15" customHeight="1" x14ac:dyDescent="0.2"/>
    <row r="540" ht="15" customHeight="1" x14ac:dyDescent="0.2"/>
    <row r="541" ht="15" customHeight="1" x14ac:dyDescent="0.2"/>
    <row r="542" ht="15" customHeight="1" x14ac:dyDescent="0.2"/>
    <row r="543" ht="15" customHeight="1" x14ac:dyDescent="0.2"/>
    <row r="544" ht="15" customHeight="1" x14ac:dyDescent="0.2"/>
    <row r="545" ht="15" customHeight="1" x14ac:dyDescent="0.2"/>
    <row r="546" ht="15" customHeight="1" x14ac:dyDescent="0.2"/>
    <row r="547" ht="15" customHeight="1" x14ac:dyDescent="0.2"/>
    <row r="548" ht="15" customHeight="1" x14ac:dyDescent="0.2"/>
    <row r="549" ht="15" customHeight="1" x14ac:dyDescent="0.2"/>
    <row r="550" ht="15" customHeight="1" x14ac:dyDescent="0.2"/>
    <row r="551" ht="15" customHeight="1" x14ac:dyDescent="0.2"/>
    <row r="552" ht="15" customHeight="1" x14ac:dyDescent="0.2"/>
    <row r="553" ht="15" customHeight="1" x14ac:dyDescent="0.2"/>
    <row r="554" ht="15" customHeight="1" x14ac:dyDescent="0.2"/>
    <row r="555" ht="15" customHeight="1" x14ac:dyDescent="0.2"/>
    <row r="556" ht="15" customHeight="1" x14ac:dyDescent="0.2"/>
    <row r="557" ht="15" customHeight="1" x14ac:dyDescent="0.2"/>
    <row r="558" ht="15" customHeight="1" x14ac:dyDescent="0.2"/>
    <row r="559" ht="15" customHeight="1" x14ac:dyDescent="0.2"/>
    <row r="560" ht="15" customHeight="1" x14ac:dyDescent="0.2"/>
    <row r="561" ht="15" customHeight="1" x14ac:dyDescent="0.2"/>
    <row r="562" ht="15" customHeight="1" x14ac:dyDescent="0.2"/>
    <row r="563" ht="15" customHeight="1" x14ac:dyDescent="0.2"/>
    <row r="564" ht="15" customHeight="1" x14ac:dyDescent="0.2"/>
    <row r="565" ht="15" customHeight="1" x14ac:dyDescent="0.2"/>
    <row r="566" ht="15" customHeight="1" x14ac:dyDescent="0.2"/>
    <row r="567" ht="15" customHeight="1" x14ac:dyDescent="0.2"/>
    <row r="568" ht="15" customHeight="1" x14ac:dyDescent="0.2"/>
    <row r="569" ht="15" customHeight="1" x14ac:dyDescent="0.2"/>
    <row r="570" ht="15" customHeight="1" x14ac:dyDescent="0.2"/>
    <row r="571" ht="15" customHeight="1" x14ac:dyDescent="0.2"/>
    <row r="572" ht="15" customHeight="1" x14ac:dyDescent="0.2"/>
    <row r="573" ht="15" customHeight="1" x14ac:dyDescent="0.2"/>
    <row r="574" ht="15" customHeight="1" x14ac:dyDescent="0.2"/>
    <row r="575" ht="15" customHeight="1" x14ac:dyDescent="0.2"/>
    <row r="576" ht="15" customHeight="1" x14ac:dyDescent="0.2"/>
    <row r="577" ht="15" customHeight="1" x14ac:dyDescent="0.2"/>
    <row r="578" ht="15" customHeight="1" x14ac:dyDescent="0.2"/>
    <row r="579" ht="15" customHeight="1" x14ac:dyDescent="0.2"/>
    <row r="580" ht="15" customHeight="1" x14ac:dyDescent="0.2"/>
    <row r="581" ht="15" customHeight="1" x14ac:dyDescent="0.2"/>
    <row r="582" ht="15" customHeight="1" x14ac:dyDescent="0.2"/>
    <row r="583" ht="15" customHeight="1" x14ac:dyDescent="0.2"/>
    <row r="584" ht="15" customHeight="1" x14ac:dyDescent="0.2"/>
    <row r="585" ht="15" customHeight="1" x14ac:dyDescent="0.2"/>
    <row r="586" ht="15" customHeight="1" x14ac:dyDescent="0.2"/>
    <row r="587" ht="15" customHeight="1" x14ac:dyDescent="0.2"/>
    <row r="588" ht="15" customHeight="1" x14ac:dyDescent="0.2"/>
    <row r="589" ht="15" customHeight="1" x14ac:dyDescent="0.2"/>
    <row r="590" ht="15" customHeight="1" x14ac:dyDescent="0.2"/>
    <row r="591" ht="15" customHeight="1" x14ac:dyDescent="0.2"/>
    <row r="592" ht="15" customHeight="1" x14ac:dyDescent="0.2"/>
    <row r="593" ht="15" customHeight="1" x14ac:dyDescent="0.2"/>
    <row r="594" ht="15" customHeight="1" x14ac:dyDescent="0.2"/>
    <row r="595" ht="15" customHeight="1" x14ac:dyDescent="0.2"/>
    <row r="596" ht="15" customHeight="1" x14ac:dyDescent="0.2"/>
    <row r="597" ht="15" customHeight="1" x14ac:dyDescent="0.2"/>
    <row r="598" ht="15" customHeight="1" x14ac:dyDescent="0.2"/>
    <row r="599" ht="15" customHeight="1" x14ac:dyDescent="0.2"/>
    <row r="600" ht="15" customHeight="1" x14ac:dyDescent="0.2"/>
    <row r="601" ht="15" customHeight="1" x14ac:dyDescent="0.2"/>
    <row r="602" ht="15" customHeight="1" x14ac:dyDescent="0.2"/>
    <row r="603" ht="15" customHeight="1" x14ac:dyDescent="0.2"/>
    <row r="604" ht="15" customHeight="1" x14ac:dyDescent="0.2"/>
    <row r="605" ht="15" customHeight="1" x14ac:dyDescent="0.2"/>
    <row r="606" ht="15" customHeight="1" x14ac:dyDescent="0.2"/>
    <row r="607" ht="15" customHeight="1" x14ac:dyDescent="0.2"/>
    <row r="608" ht="15" customHeight="1" x14ac:dyDescent="0.2"/>
    <row r="609" ht="15" customHeight="1" x14ac:dyDescent="0.2"/>
    <row r="610" ht="15" customHeight="1" x14ac:dyDescent="0.2"/>
    <row r="611" ht="15" customHeight="1" x14ac:dyDescent="0.2"/>
    <row r="612" ht="15" customHeight="1" x14ac:dyDescent="0.2"/>
    <row r="613" ht="15" customHeight="1" x14ac:dyDescent="0.2"/>
    <row r="614" ht="15" customHeight="1" x14ac:dyDescent="0.2"/>
    <row r="615" ht="15" customHeight="1" x14ac:dyDescent="0.2"/>
    <row r="616" ht="15" customHeight="1" x14ac:dyDescent="0.2"/>
    <row r="617" ht="15" customHeight="1" x14ac:dyDescent="0.2"/>
    <row r="618" ht="15" customHeight="1" x14ac:dyDescent="0.2"/>
    <row r="619" ht="15" customHeight="1" x14ac:dyDescent="0.2"/>
    <row r="620" ht="15" customHeight="1" x14ac:dyDescent="0.2"/>
    <row r="621" ht="15" customHeight="1" x14ac:dyDescent="0.2"/>
    <row r="622" ht="15" customHeight="1" x14ac:dyDescent="0.2"/>
    <row r="623" ht="15" customHeight="1" x14ac:dyDescent="0.2"/>
    <row r="624" ht="15" customHeight="1" x14ac:dyDescent="0.2"/>
    <row r="625" ht="15" customHeight="1" x14ac:dyDescent="0.2"/>
    <row r="626" ht="15" customHeight="1" x14ac:dyDescent="0.2"/>
    <row r="627" ht="15" customHeight="1" x14ac:dyDescent="0.2"/>
    <row r="628" ht="15" customHeight="1" x14ac:dyDescent="0.2"/>
    <row r="629" ht="15" customHeight="1" x14ac:dyDescent="0.2"/>
    <row r="630" ht="15" customHeight="1" x14ac:dyDescent="0.2"/>
    <row r="631" ht="15" customHeight="1" x14ac:dyDescent="0.2"/>
    <row r="632" ht="15" customHeight="1" x14ac:dyDescent="0.2"/>
    <row r="633" ht="15" customHeight="1" x14ac:dyDescent="0.2"/>
    <row r="634" ht="15" customHeight="1" x14ac:dyDescent="0.2"/>
    <row r="635" ht="15" customHeight="1" x14ac:dyDescent="0.2"/>
    <row r="636" ht="15" customHeight="1" x14ac:dyDescent="0.2"/>
    <row r="637" ht="15" customHeight="1" x14ac:dyDescent="0.2"/>
    <row r="638" ht="15" customHeight="1" x14ac:dyDescent="0.2"/>
    <row r="639" ht="15" customHeight="1" x14ac:dyDescent="0.2"/>
    <row r="640" ht="15" customHeight="1" x14ac:dyDescent="0.2"/>
    <row r="641" ht="15" customHeight="1" x14ac:dyDescent="0.2"/>
    <row r="642" ht="15" customHeight="1" x14ac:dyDescent="0.2"/>
    <row r="643" ht="15" customHeight="1" x14ac:dyDescent="0.2"/>
    <row r="644" ht="15" customHeight="1" x14ac:dyDescent="0.2"/>
    <row r="645" ht="15" customHeight="1" x14ac:dyDescent="0.2"/>
    <row r="646" ht="15" customHeight="1" x14ac:dyDescent="0.2"/>
    <row r="647" ht="15" customHeight="1" x14ac:dyDescent="0.2"/>
    <row r="648" ht="15" customHeight="1" x14ac:dyDescent="0.2"/>
    <row r="649" ht="15" customHeight="1" x14ac:dyDescent="0.2"/>
    <row r="650" ht="15" customHeight="1" x14ac:dyDescent="0.2"/>
    <row r="651" ht="15" customHeight="1" x14ac:dyDescent="0.2"/>
    <row r="652" ht="15" customHeight="1" x14ac:dyDescent="0.2"/>
    <row r="653" ht="15" customHeight="1" x14ac:dyDescent="0.2"/>
    <row r="654" ht="15" customHeight="1" x14ac:dyDescent="0.2"/>
    <row r="655" ht="15" customHeight="1" x14ac:dyDescent="0.2"/>
    <row r="656" ht="15" customHeight="1" x14ac:dyDescent="0.2"/>
    <row r="657" ht="15" customHeight="1" x14ac:dyDescent="0.2"/>
    <row r="658" ht="15" customHeight="1" x14ac:dyDescent="0.2"/>
    <row r="659" ht="15" customHeight="1" x14ac:dyDescent="0.2"/>
    <row r="660" ht="15" customHeight="1" x14ac:dyDescent="0.2"/>
    <row r="661" ht="15" customHeight="1" x14ac:dyDescent="0.2"/>
    <row r="662" ht="15" customHeight="1" x14ac:dyDescent="0.2"/>
    <row r="663" ht="15" customHeight="1" x14ac:dyDescent="0.2"/>
    <row r="664" ht="15" customHeight="1" x14ac:dyDescent="0.2"/>
    <row r="665" ht="15" customHeight="1" x14ac:dyDescent="0.2"/>
    <row r="666" ht="15" customHeight="1" x14ac:dyDescent="0.2"/>
    <row r="667" ht="15" customHeight="1" x14ac:dyDescent="0.2"/>
  </sheetData>
  <phoneticPr fontId="3" type="noConversion"/>
  <pageMargins left="0.24" right="0.17" top="1" bottom="1" header="0.5" footer="0.5"/>
  <pageSetup paperSize="9" orientation="portrait"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4:K25"/>
  <sheetViews>
    <sheetView zoomScaleNormal="100" workbookViewId="0">
      <selection activeCell="D30" sqref="D30"/>
    </sheetView>
  </sheetViews>
  <sheetFormatPr defaultRowHeight="12.75" x14ac:dyDescent="0.2"/>
  <cols>
    <col min="3" max="3" width="10.42578125" bestFit="1" customWidth="1"/>
    <col min="4" max="4" width="39.140625" bestFit="1" customWidth="1"/>
    <col min="5" max="5" width="10" bestFit="1" customWidth="1"/>
    <col min="6" max="6" width="10.28515625" bestFit="1" customWidth="1"/>
    <col min="7" max="7" width="5.7109375" bestFit="1" customWidth="1"/>
    <col min="8" max="8" width="7.28515625" bestFit="1" customWidth="1"/>
    <col min="9" max="9" width="9.5703125" bestFit="1" customWidth="1"/>
    <col min="10" max="10" width="9.28515625" bestFit="1" customWidth="1"/>
    <col min="11" max="11" width="14.140625" bestFit="1" customWidth="1"/>
  </cols>
  <sheetData>
    <row r="4" spans="3:11" ht="13.5" thickBot="1" x14ac:dyDescent="0.25"/>
    <row r="5" spans="3:11" ht="13.5" thickBot="1" x14ac:dyDescent="0.25">
      <c r="C5" s="218" t="s">
        <v>232</v>
      </c>
      <c r="D5" s="219" t="s">
        <v>234</v>
      </c>
      <c r="E5" s="219" t="s">
        <v>238</v>
      </c>
      <c r="F5" s="219" t="s">
        <v>239</v>
      </c>
      <c r="G5" s="219" t="s">
        <v>235</v>
      </c>
      <c r="H5" s="219" t="s">
        <v>236</v>
      </c>
      <c r="I5" s="219" t="s">
        <v>237</v>
      </c>
      <c r="J5" s="219" t="s">
        <v>240</v>
      </c>
      <c r="K5" s="220" t="s">
        <v>241</v>
      </c>
    </row>
    <row r="6" spans="3:11" x14ac:dyDescent="0.2">
      <c r="C6" s="216" t="s">
        <v>233</v>
      </c>
      <c r="D6" s="160" t="s">
        <v>15</v>
      </c>
      <c r="E6" s="217">
        <v>1.2</v>
      </c>
      <c r="F6" s="217">
        <v>2.6</v>
      </c>
      <c r="G6" s="160">
        <v>50</v>
      </c>
      <c r="H6" s="160">
        <v>2</v>
      </c>
      <c r="I6" s="160">
        <f>2*H6*G6</f>
        <v>200</v>
      </c>
      <c r="J6" s="160">
        <v>100</v>
      </c>
      <c r="K6" s="159">
        <f>I6*J6</f>
        <v>20000</v>
      </c>
    </row>
    <row r="7" spans="3:11" x14ac:dyDescent="0.2">
      <c r="C7" s="213" t="s">
        <v>242</v>
      </c>
      <c r="D7" s="88" t="s">
        <v>244</v>
      </c>
      <c r="E7" s="88">
        <v>2.5</v>
      </c>
      <c r="F7" s="88">
        <v>5.2</v>
      </c>
      <c r="G7" s="88">
        <v>125</v>
      </c>
      <c r="H7" s="88">
        <v>2</v>
      </c>
      <c r="I7" s="88">
        <f>2*H7*G7</f>
        <v>500</v>
      </c>
      <c r="J7" s="88">
        <v>1</v>
      </c>
      <c r="K7" s="154">
        <f>I7*J7</f>
        <v>500</v>
      </c>
    </row>
    <row r="8" spans="3:11" x14ac:dyDescent="0.2">
      <c r="C8" s="213" t="s">
        <v>243</v>
      </c>
      <c r="D8" s="88" t="s">
        <v>244</v>
      </c>
      <c r="E8" s="88">
        <v>2.5</v>
      </c>
      <c r="F8" s="88">
        <v>5.2</v>
      </c>
      <c r="G8" s="88">
        <v>125</v>
      </c>
      <c r="H8" s="88">
        <v>2</v>
      </c>
      <c r="I8" s="88">
        <f>2*H8*G8</f>
        <v>500</v>
      </c>
      <c r="J8" s="88">
        <v>1</v>
      </c>
      <c r="K8" s="154">
        <f>I8*J8</f>
        <v>500</v>
      </c>
    </row>
    <row r="9" spans="3:11" x14ac:dyDescent="0.2">
      <c r="C9" s="213" t="s">
        <v>245</v>
      </c>
      <c r="D9" s="89" t="s">
        <v>247</v>
      </c>
      <c r="E9" s="88">
        <v>0.25</v>
      </c>
      <c r="F9" s="88">
        <v>18</v>
      </c>
      <c r="G9" s="88">
        <v>6</v>
      </c>
      <c r="H9" s="88">
        <v>2</v>
      </c>
      <c r="I9" s="88">
        <f>2*H9*G9</f>
        <v>24</v>
      </c>
      <c r="J9" s="88">
        <v>69.2</v>
      </c>
      <c r="K9" s="154">
        <f>I9*J9</f>
        <v>1660.8000000000002</v>
      </c>
    </row>
    <row r="10" spans="3:11" ht="13.5" thickBot="1" x14ac:dyDescent="0.25">
      <c r="C10" s="214" t="s">
        <v>246</v>
      </c>
      <c r="D10" s="215" t="s">
        <v>20</v>
      </c>
      <c r="E10" s="156">
        <v>0.25</v>
      </c>
      <c r="F10" s="156">
        <v>18</v>
      </c>
      <c r="G10" s="156">
        <v>6</v>
      </c>
      <c r="H10" s="156">
        <v>2</v>
      </c>
      <c r="I10" s="156">
        <f>2*H10*G10</f>
        <v>24</v>
      </c>
      <c r="J10" s="156">
        <v>69.2</v>
      </c>
      <c r="K10" s="157">
        <f>I10*J10</f>
        <v>1660.8000000000002</v>
      </c>
    </row>
    <row r="25" spans="3:3" x14ac:dyDescent="0.2">
      <c r="C25" s="83"/>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4:X39"/>
  <sheetViews>
    <sheetView workbookViewId="0">
      <pane xSplit="1" topLeftCell="B1" activePane="topRight" state="frozen"/>
      <selection pane="topRight" activeCell="F50" sqref="F50"/>
    </sheetView>
  </sheetViews>
  <sheetFormatPr defaultRowHeight="12.75" x14ac:dyDescent="0.2"/>
  <cols>
    <col min="1" max="1" width="5.42578125" style="177" bestFit="1" customWidth="1"/>
    <col min="2" max="2" width="9.85546875" style="177" bestFit="1" customWidth="1"/>
    <col min="3" max="3" width="16.140625" style="177" bestFit="1" customWidth="1"/>
    <col min="4" max="4" width="14.5703125" style="177" bestFit="1" customWidth="1"/>
    <col min="5" max="5" width="16.140625" style="177" bestFit="1" customWidth="1"/>
    <col min="6" max="6" width="14.5703125" style="177" bestFit="1" customWidth="1"/>
    <col min="7" max="7" width="8.85546875" style="177" bestFit="1" customWidth="1"/>
    <col min="8" max="8" width="12" style="177" bestFit="1" customWidth="1"/>
    <col min="9" max="9" width="24.42578125" style="177" bestFit="1" customWidth="1"/>
    <col min="10" max="10" width="16.7109375" style="177" bestFit="1" customWidth="1"/>
    <col min="11" max="11" width="24.42578125" style="177" bestFit="1" customWidth="1"/>
    <col min="12" max="12" width="26.28515625" style="177" bestFit="1" customWidth="1"/>
    <col min="13" max="13" width="24.5703125" style="177" bestFit="1" customWidth="1"/>
    <col min="14" max="14" width="26.28515625" style="177" bestFit="1" customWidth="1"/>
    <col min="15" max="15" width="30" style="177" bestFit="1" customWidth="1"/>
    <col min="16" max="16" width="26.28515625" style="177" bestFit="1" customWidth="1"/>
    <col min="17" max="17" width="24.5703125" style="177" bestFit="1" customWidth="1"/>
    <col min="18" max="18" width="26.28515625" style="177" bestFit="1" customWidth="1"/>
    <col min="19" max="19" width="21.42578125" style="177" customWidth="1"/>
    <col min="20" max="20" width="24.7109375" style="177" customWidth="1"/>
    <col min="21" max="21" width="8.42578125" style="177" bestFit="1" customWidth="1"/>
    <col min="22" max="22" width="8" style="177" bestFit="1" customWidth="1"/>
    <col min="23" max="23" width="8.42578125" style="177" bestFit="1" customWidth="1"/>
    <col min="24" max="16384" width="9.140625" style="177"/>
  </cols>
  <sheetData>
    <row r="4" spans="1:20" x14ac:dyDescent="0.2">
      <c r="B4" s="229" t="s">
        <v>232</v>
      </c>
      <c r="C4" s="229"/>
      <c r="D4" s="229"/>
      <c r="E4" s="229"/>
      <c r="F4" s="229"/>
      <c r="G4" s="229" t="s">
        <v>249</v>
      </c>
      <c r="H4" s="229"/>
      <c r="I4" s="229"/>
    </row>
    <row r="5" spans="1:20" x14ac:dyDescent="0.2">
      <c r="A5" s="237" t="s">
        <v>249</v>
      </c>
      <c r="B5" s="238" t="s">
        <v>258</v>
      </c>
      <c r="C5" s="229" t="s">
        <v>355</v>
      </c>
      <c r="D5" s="229"/>
      <c r="E5" s="229" t="s">
        <v>356</v>
      </c>
      <c r="F5" s="229"/>
      <c r="G5" s="229" t="s">
        <v>260</v>
      </c>
      <c r="H5" s="229"/>
      <c r="I5" s="237" t="s">
        <v>357</v>
      </c>
      <c r="J5" s="234" t="s">
        <v>253</v>
      </c>
      <c r="K5" s="235"/>
      <c r="L5" s="235"/>
      <c r="M5" s="235"/>
      <c r="N5" s="236"/>
      <c r="O5" s="232" t="s">
        <v>358</v>
      </c>
      <c r="P5" s="232" t="s">
        <v>360</v>
      </c>
      <c r="Q5" s="232" t="s">
        <v>361</v>
      </c>
      <c r="R5" s="232"/>
      <c r="S5" s="232" t="s">
        <v>362</v>
      </c>
      <c r="T5" s="232"/>
    </row>
    <row r="6" spans="1:20" x14ac:dyDescent="0.2">
      <c r="A6" s="231"/>
      <c r="B6" s="239"/>
      <c r="C6" s="144" t="s">
        <v>259</v>
      </c>
      <c r="D6" s="144" t="s">
        <v>263</v>
      </c>
      <c r="E6" s="144" t="s">
        <v>259</v>
      </c>
      <c r="F6" s="144" t="s">
        <v>263</v>
      </c>
      <c r="G6" s="144" t="s">
        <v>258</v>
      </c>
      <c r="H6" s="144" t="s">
        <v>262</v>
      </c>
      <c r="I6" s="231"/>
      <c r="J6" s="144" t="s">
        <v>255</v>
      </c>
      <c r="K6" s="144" t="s">
        <v>256</v>
      </c>
      <c r="L6" s="144" t="s">
        <v>257</v>
      </c>
      <c r="M6" s="144" t="s">
        <v>265</v>
      </c>
      <c r="N6" s="144" t="s">
        <v>264</v>
      </c>
      <c r="O6" s="232"/>
      <c r="P6" s="232"/>
      <c r="Q6" s="148" t="s">
        <v>298</v>
      </c>
      <c r="R6" s="148" t="s">
        <v>299</v>
      </c>
      <c r="S6" s="148" t="s">
        <v>298</v>
      </c>
      <c r="T6" s="148" t="s">
        <v>299</v>
      </c>
    </row>
    <row r="7" spans="1:20" x14ac:dyDescent="0.2">
      <c r="A7" s="178" t="s">
        <v>250</v>
      </c>
      <c r="B7" s="178" t="s">
        <v>251</v>
      </c>
      <c r="C7" s="179">
        <f>'MOTOR CONFIG'!I6</f>
        <v>200</v>
      </c>
      <c r="D7" s="179">
        <f>'MOTOR CONFIG'!K6</f>
        <v>20000</v>
      </c>
      <c r="E7" s="179">
        <v>400</v>
      </c>
      <c r="F7" s="179">
        <f>D7*E7/C7</f>
        <v>40000</v>
      </c>
      <c r="G7" s="178" t="s">
        <v>261</v>
      </c>
      <c r="H7" s="180">
        <v>4.0000000000000001E-3</v>
      </c>
      <c r="I7" s="180">
        <f>H7/F7</f>
        <v>9.9999999999999995E-8</v>
      </c>
      <c r="J7" s="178" t="s">
        <v>252</v>
      </c>
      <c r="K7" s="178" t="s">
        <v>254</v>
      </c>
      <c r="L7" s="180">
        <v>9.9999999999999995E-7</v>
      </c>
      <c r="M7" s="180">
        <f>H7/L7</f>
        <v>4000.0000000000005</v>
      </c>
      <c r="N7" s="180">
        <f>(H7/(D7/C7))/L7</f>
        <v>40.000000000000007</v>
      </c>
      <c r="O7" s="180">
        <v>1E-3</v>
      </c>
      <c r="P7" s="181">
        <f>O7/I7</f>
        <v>10000</v>
      </c>
      <c r="Q7" s="146">
        <v>1005580</v>
      </c>
      <c r="R7" s="146">
        <v>100561</v>
      </c>
      <c r="S7" s="146">
        <v>-3268897</v>
      </c>
      <c r="T7" s="146">
        <v>-326854</v>
      </c>
    </row>
    <row r="8" spans="1:20" x14ac:dyDescent="0.2">
      <c r="A8" s="178" t="s">
        <v>266</v>
      </c>
      <c r="B8" s="178" t="s">
        <v>251</v>
      </c>
      <c r="C8" s="179">
        <f>'MOTOR CONFIG'!I6</f>
        <v>200</v>
      </c>
      <c r="D8" s="179">
        <f>'MOTOR CONFIG'!K6</f>
        <v>20000</v>
      </c>
      <c r="E8" s="179">
        <v>400</v>
      </c>
      <c r="F8" s="179">
        <f t="shared" ref="F8:F16" si="0">D8*E8/C8</f>
        <v>40000</v>
      </c>
      <c r="G8" s="178" t="s">
        <v>261</v>
      </c>
      <c r="H8" s="180">
        <v>4.0000000000000001E-3</v>
      </c>
      <c r="I8" s="180">
        <f t="shared" ref="I8:I16" si="1">H8/F8</f>
        <v>9.9999999999999995E-8</v>
      </c>
      <c r="J8" s="178" t="s">
        <v>252</v>
      </c>
      <c r="K8" s="179" t="s">
        <v>254</v>
      </c>
      <c r="L8" s="180">
        <v>9.9999999999999995E-7</v>
      </c>
      <c r="M8" s="180">
        <f>H8/L8</f>
        <v>4000.0000000000005</v>
      </c>
      <c r="N8" s="180">
        <f>(H8/(D8/C8))/L8</f>
        <v>40.000000000000007</v>
      </c>
      <c r="O8" s="180">
        <v>1E-3</v>
      </c>
      <c r="P8" s="181">
        <f t="shared" ref="P8:P16" si="2">O8/I8</f>
        <v>10000</v>
      </c>
      <c r="Q8" s="146">
        <v>3337495</v>
      </c>
      <c r="R8" s="146">
        <v>333754</v>
      </c>
      <c r="S8" s="146">
        <v>-1159076</v>
      </c>
      <c r="T8" s="146">
        <v>-115908</v>
      </c>
    </row>
    <row r="9" spans="1:20" x14ac:dyDescent="0.2">
      <c r="A9" s="178" t="s">
        <v>273</v>
      </c>
      <c r="B9" s="178" t="s">
        <v>251</v>
      </c>
      <c r="C9" s="179">
        <f>'MOTOR CONFIG'!I6</f>
        <v>200</v>
      </c>
      <c r="D9" s="179">
        <f>'MOTOR CONFIG'!K6</f>
        <v>20000</v>
      </c>
      <c r="E9" s="179">
        <v>400</v>
      </c>
      <c r="F9" s="179">
        <f t="shared" si="0"/>
        <v>40000</v>
      </c>
      <c r="G9" s="178" t="s">
        <v>261</v>
      </c>
      <c r="H9" s="180">
        <v>4.0000000000000001E-3</v>
      </c>
      <c r="I9" s="180">
        <f t="shared" si="1"/>
        <v>9.9999999999999995E-8</v>
      </c>
      <c r="J9" s="178" t="s">
        <v>252</v>
      </c>
      <c r="K9" s="179" t="s">
        <v>254</v>
      </c>
      <c r="L9" s="180">
        <v>9.9999999999999995E-7</v>
      </c>
      <c r="M9" s="180">
        <f>H9/L9</f>
        <v>4000.0000000000005</v>
      </c>
      <c r="N9" s="180">
        <f>(H9/(D9/C9))/L9</f>
        <v>40.000000000000007</v>
      </c>
      <c r="O9" s="180">
        <v>1E-3</v>
      </c>
      <c r="P9" s="181">
        <f>O9/I9</f>
        <v>10000</v>
      </c>
      <c r="Q9" s="146">
        <v>2963613</v>
      </c>
      <c r="R9" s="146">
        <v>296341</v>
      </c>
      <c r="S9" s="146">
        <v>-1489870</v>
      </c>
      <c r="T9" s="146">
        <v>-148974</v>
      </c>
    </row>
    <row r="10" spans="1:20" x14ac:dyDescent="0.2">
      <c r="A10" s="178" t="s">
        <v>274</v>
      </c>
      <c r="B10" s="178" t="s">
        <v>251</v>
      </c>
      <c r="C10" s="179">
        <f>'MOTOR CONFIG'!I6</f>
        <v>200</v>
      </c>
      <c r="D10" s="179">
        <f>'MOTOR CONFIG'!K6</f>
        <v>20000</v>
      </c>
      <c r="E10" s="179">
        <v>400</v>
      </c>
      <c r="F10" s="179">
        <f t="shared" si="0"/>
        <v>40000</v>
      </c>
      <c r="G10" s="178" t="s">
        <v>261</v>
      </c>
      <c r="H10" s="180">
        <v>4.0000000000000001E-3</v>
      </c>
      <c r="I10" s="180">
        <f t="shared" si="1"/>
        <v>9.9999999999999995E-8</v>
      </c>
      <c r="J10" s="178" t="s">
        <v>252</v>
      </c>
      <c r="K10" s="179" t="s">
        <v>254</v>
      </c>
      <c r="L10" s="180">
        <v>9.9999999999999995E-7</v>
      </c>
      <c r="M10" s="180">
        <f>H10/L10</f>
        <v>4000.0000000000005</v>
      </c>
      <c r="N10" s="180">
        <f>(H10/(D10/C10))/L10</f>
        <v>40.000000000000007</v>
      </c>
      <c r="O10" s="180">
        <v>1E-3</v>
      </c>
      <c r="P10" s="181">
        <f t="shared" si="2"/>
        <v>10000</v>
      </c>
      <c r="Q10" s="146">
        <v>1185178</v>
      </c>
      <c r="R10" s="146">
        <v>118518</v>
      </c>
      <c r="S10" s="146">
        <v>-6020250</v>
      </c>
      <c r="T10" s="146">
        <v>-602025</v>
      </c>
    </row>
    <row r="11" spans="1:20" x14ac:dyDescent="0.2">
      <c r="A11" s="178" t="s">
        <v>275</v>
      </c>
      <c r="B11" s="178" t="s">
        <v>278</v>
      </c>
      <c r="C11" s="179">
        <f>'MOTOR CONFIG'!I10</f>
        <v>24</v>
      </c>
      <c r="D11" s="179">
        <f>'MOTOR CONFIG'!K10</f>
        <v>1660.8000000000002</v>
      </c>
      <c r="E11" s="179">
        <v>48</v>
      </c>
      <c r="F11" s="179">
        <f t="shared" si="0"/>
        <v>3321.6000000000004</v>
      </c>
      <c r="G11" s="179"/>
      <c r="H11" s="180">
        <v>1E-3</v>
      </c>
      <c r="I11" s="180">
        <f t="shared" si="1"/>
        <v>3.0105973025048167E-7</v>
      </c>
      <c r="J11" s="184"/>
      <c r="K11" s="184"/>
      <c r="L11" s="184"/>
      <c r="M11" s="185"/>
      <c r="N11" s="185"/>
      <c r="O11" s="180">
        <v>1E-3</v>
      </c>
      <c r="P11" s="181">
        <f>O11/I11</f>
        <v>3321.6000000000004</v>
      </c>
      <c r="Q11" s="179">
        <v>135733</v>
      </c>
      <c r="R11" s="184"/>
      <c r="S11" s="179">
        <v>0</v>
      </c>
      <c r="T11" s="184"/>
    </row>
    <row r="12" spans="1:20" x14ac:dyDescent="0.2">
      <c r="A12" s="178" t="s">
        <v>276</v>
      </c>
      <c r="B12" s="178" t="s">
        <v>278</v>
      </c>
      <c r="C12" s="179">
        <f>'MOTOR CONFIG'!I10</f>
        <v>24</v>
      </c>
      <c r="D12" s="179">
        <f>'MOTOR CONFIG'!K10</f>
        <v>1660.8000000000002</v>
      </c>
      <c r="E12" s="179">
        <v>48</v>
      </c>
      <c r="F12" s="179">
        <f t="shared" si="0"/>
        <v>3321.6000000000004</v>
      </c>
      <c r="G12" s="179"/>
      <c r="H12" s="180">
        <v>1E-3</v>
      </c>
      <c r="I12" s="180">
        <f t="shared" si="1"/>
        <v>3.0105973025048167E-7</v>
      </c>
      <c r="J12" s="184"/>
      <c r="K12" s="184"/>
      <c r="L12" s="184"/>
      <c r="M12" s="185"/>
      <c r="N12" s="185"/>
      <c r="O12" s="180">
        <v>1E-3</v>
      </c>
      <c r="P12" s="181">
        <f>O12/I12</f>
        <v>3321.6000000000004</v>
      </c>
      <c r="Q12" s="179">
        <v>134488</v>
      </c>
      <c r="R12" s="184"/>
      <c r="S12" s="179">
        <v>0</v>
      </c>
      <c r="T12" s="184"/>
    </row>
    <row r="13" spans="1:20" x14ac:dyDescent="0.2">
      <c r="A13" s="178" t="s">
        <v>281</v>
      </c>
      <c r="B13" s="178" t="s">
        <v>278</v>
      </c>
      <c r="C13" s="179">
        <f>'MOTOR CONFIG'!I10</f>
        <v>24</v>
      </c>
      <c r="D13" s="179">
        <f>'MOTOR CONFIG'!K10</f>
        <v>1660.8000000000002</v>
      </c>
      <c r="E13" s="179">
        <v>48</v>
      </c>
      <c r="F13" s="179">
        <f t="shared" si="0"/>
        <v>3321.6000000000004</v>
      </c>
      <c r="G13" s="179"/>
      <c r="H13" s="180">
        <v>1E-3</v>
      </c>
      <c r="I13" s="180">
        <f t="shared" si="1"/>
        <v>3.0105973025048167E-7</v>
      </c>
      <c r="J13" s="184"/>
      <c r="K13" s="184"/>
      <c r="L13" s="184"/>
      <c r="M13" s="185"/>
      <c r="N13" s="185"/>
      <c r="O13" s="180">
        <v>1E-3</v>
      </c>
      <c r="P13" s="181">
        <f t="shared" si="2"/>
        <v>3321.6000000000004</v>
      </c>
      <c r="Q13" s="179">
        <v>169390</v>
      </c>
      <c r="R13" s="184"/>
      <c r="S13" s="179">
        <v>0</v>
      </c>
      <c r="T13" s="184"/>
    </row>
    <row r="14" spans="1:20" x14ac:dyDescent="0.2">
      <c r="A14" s="178" t="s">
        <v>282</v>
      </c>
      <c r="B14" s="178" t="s">
        <v>278</v>
      </c>
      <c r="C14" s="179">
        <f>'MOTOR CONFIG'!I10</f>
        <v>24</v>
      </c>
      <c r="D14" s="179">
        <f>'MOTOR CONFIG'!K10</f>
        <v>1660.8000000000002</v>
      </c>
      <c r="E14" s="179">
        <v>48</v>
      </c>
      <c r="F14" s="179">
        <f t="shared" si="0"/>
        <v>3321.6000000000004</v>
      </c>
      <c r="G14" s="179"/>
      <c r="H14" s="180">
        <v>1E-3</v>
      </c>
      <c r="I14" s="180">
        <f t="shared" si="1"/>
        <v>3.0105973025048167E-7</v>
      </c>
      <c r="J14" s="184"/>
      <c r="K14" s="184"/>
      <c r="L14" s="184"/>
      <c r="M14" s="185"/>
      <c r="N14" s="185"/>
      <c r="O14" s="180">
        <v>1E-3</v>
      </c>
      <c r="P14" s="181">
        <f t="shared" si="2"/>
        <v>3321.6000000000004</v>
      </c>
      <c r="Q14" s="179">
        <v>0</v>
      </c>
      <c r="R14" s="184"/>
      <c r="S14" s="179">
        <v>-167100</v>
      </c>
      <c r="T14" s="184"/>
    </row>
    <row r="15" spans="1:20" x14ac:dyDescent="0.2">
      <c r="A15" s="178" t="s">
        <v>283</v>
      </c>
      <c r="B15" s="178" t="s">
        <v>278</v>
      </c>
      <c r="C15" s="179">
        <f>'MOTOR CONFIG'!I10</f>
        <v>24</v>
      </c>
      <c r="D15" s="179">
        <f>'MOTOR CONFIG'!K10</f>
        <v>1660.8000000000002</v>
      </c>
      <c r="E15" s="179">
        <v>48</v>
      </c>
      <c r="F15" s="179">
        <f t="shared" si="0"/>
        <v>3321.6000000000004</v>
      </c>
      <c r="G15" s="179"/>
      <c r="H15" s="180">
        <v>1E-3</v>
      </c>
      <c r="I15" s="180">
        <f t="shared" si="1"/>
        <v>3.0105973025048167E-7</v>
      </c>
      <c r="J15" s="184"/>
      <c r="K15" s="184"/>
      <c r="L15" s="184"/>
      <c r="M15" s="185"/>
      <c r="N15" s="185"/>
      <c r="O15" s="180">
        <v>1E-3</v>
      </c>
      <c r="P15" s="181">
        <f t="shared" si="2"/>
        <v>3321.6000000000004</v>
      </c>
      <c r="Q15" s="179">
        <v>167376</v>
      </c>
      <c r="R15" s="184"/>
      <c r="S15" s="179">
        <v>0</v>
      </c>
      <c r="T15" s="184"/>
    </row>
    <row r="16" spans="1:20" x14ac:dyDescent="0.2">
      <c r="A16" s="178" t="s">
        <v>284</v>
      </c>
      <c r="B16" s="178" t="s">
        <v>278</v>
      </c>
      <c r="C16" s="179">
        <f>'MOTOR CONFIG'!I10</f>
        <v>24</v>
      </c>
      <c r="D16" s="179">
        <f>'MOTOR CONFIG'!K10</f>
        <v>1660.8000000000002</v>
      </c>
      <c r="E16" s="179">
        <v>48</v>
      </c>
      <c r="F16" s="179">
        <f t="shared" si="0"/>
        <v>3321.6000000000004</v>
      </c>
      <c r="G16" s="179"/>
      <c r="H16" s="180">
        <v>1E-3</v>
      </c>
      <c r="I16" s="180">
        <f t="shared" si="1"/>
        <v>3.0105973025048167E-7</v>
      </c>
      <c r="J16" s="184"/>
      <c r="K16" s="184"/>
      <c r="L16" s="184"/>
      <c r="M16" s="185"/>
      <c r="N16" s="185"/>
      <c r="O16" s="180">
        <v>1E-3</v>
      </c>
      <c r="P16" s="181">
        <f t="shared" si="2"/>
        <v>3321.6000000000004</v>
      </c>
      <c r="Q16" s="179">
        <v>0</v>
      </c>
      <c r="R16" s="184"/>
      <c r="S16" s="179">
        <v>-169636</v>
      </c>
      <c r="T16" s="184"/>
    </row>
    <row r="17" spans="1:24" x14ac:dyDescent="0.2">
      <c r="A17" s="178" t="s">
        <v>269</v>
      </c>
      <c r="B17" s="182"/>
      <c r="C17" s="182"/>
      <c r="D17" s="182"/>
      <c r="E17" s="182"/>
      <c r="F17" s="182"/>
      <c r="G17" s="182"/>
      <c r="H17" s="182"/>
      <c r="I17" s="183"/>
      <c r="J17" s="182"/>
      <c r="K17" s="182"/>
      <c r="L17" s="182"/>
      <c r="M17" s="183"/>
      <c r="N17" s="183"/>
      <c r="O17" s="183"/>
      <c r="P17" s="182"/>
      <c r="Q17" s="182"/>
      <c r="R17" s="182"/>
      <c r="S17" s="182"/>
      <c r="T17" s="182"/>
    </row>
    <row r="18" spans="1:24" x14ac:dyDescent="0.2">
      <c r="A18" s="178" t="s">
        <v>270</v>
      </c>
      <c r="B18" s="182"/>
      <c r="C18" s="182"/>
      <c r="D18" s="182"/>
      <c r="E18" s="182"/>
      <c r="F18" s="182"/>
      <c r="G18" s="182"/>
      <c r="H18" s="182"/>
      <c r="I18" s="183"/>
      <c r="J18" s="182"/>
      <c r="K18" s="182"/>
      <c r="L18" s="182"/>
      <c r="M18" s="183"/>
      <c r="N18" s="183"/>
      <c r="O18" s="183"/>
      <c r="P18" s="182"/>
      <c r="Q18" s="182"/>
      <c r="R18" s="182"/>
      <c r="S18" s="182"/>
      <c r="T18" s="182"/>
    </row>
    <row r="20" spans="1:24" x14ac:dyDescent="0.2">
      <c r="J20" s="186"/>
      <c r="K20" s="186"/>
      <c r="L20" s="186"/>
      <c r="O20" s="177" t="s">
        <v>359</v>
      </c>
    </row>
    <row r="21" spans="1:24" x14ac:dyDescent="0.2">
      <c r="J21" s="186"/>
      <c r="K21" s="186"/>
      <c r="L21" s="186"/>
    </row>
    <row r="22" spans="1:24" x14ac:dyDescent="0.2">
      <c r="B22" s="229" t="s">
        <v>232</v>
      </c>
      <c r="C22" s="229"/>
      <c r="D22" s="229"/>
      <c r="E22" s="229"/>
      <c r="F22" s="229"/>
      <c r="G22" s="229" t="s">
        <v>249</v>
      </c>
      <c r="H22" s="229"/>
      <c r="I22" s="229"/>
      <c r="J22" s="186"/>
      <c r="K22" s="186"/>
      <c r="L22" s="186"/>
    </row>
    <row r="23" spans="1:24" x14ac:dyDescent="0.2">
      <c r="A23" s="237" t="s">
        <v>249</v>
      </c>
      <c r="B23" s="238" t="s">
        <v>258</v>
      </c>
      <c r="C23" s="229" t="s">
        <v>355</v>
      </c>
      <c r="D23" s="229"/>
      <c r="E23" s="229" t="s">
        <v>356</v>
      </c>
      <c r="F23" s="229"/>
      <c r="G23" s="234" t="s">
        <v>401</v>
      </c>
      <c r="H23" s="236"/>
      <c r="I23" s="237" t="s">
        <v>363</v>
      </c>
      <c r="J23" s="234" t="s">
        <v>253</v>
      </c>
      <c r="K23" s="235"/>
      <c r="L23" s="235"/>
      <c r="M23" s="235"/>
      <c r="N23" s="236"/>
      <c r="O23" s="232" t="s">
        <v>358</v>
      </c>
      <c r="P23" s="232" t="s">
        <v>360</v>
      </c>
      <c r="Q23" s="232" t="s">
        <v>361</v>
      </c>
      <c r="R23" s="232"/>
      <c r="S23" s="232" t="s">
        <v>362</v>
      </c>
      <c r="T23" s="232"/>
    </row>
    <row r="24" spans="1:24" x14ac:dyDescent="0.2">
      <c r="A24" s="240"/>
      <c r="B24" s="241"/>
      <c r="C24" s="145" t="s">
        <v>259</v>
      </c>
      <c r="D24" s="145" t="s">
        <v>339</v>
      </c>
      <c r="E24" s="145" t="s">
        <v>259</v>
      </c>
      <c r="F24" s="145" t="s">
        <v>339</v>
      </c>
      <c r="G24" s="145" t="s">
        <v>340</v>
      </c>
      <c r="H24" s="145" t="s">
        <v>342</v>
      </c>
      <c r="I24" s="240"/>
      <c r="J24" s="145" t="s">
        <v>255</v>
      </c>
      <c r="K24" s="145" t="s">
        <v>256</v>
      </c>
      <c r="L24" s="145" t="s">
        <v>257</v>
      </c>
      <c r="M24" s="145" t="s">
        <v>341</v>
      </c>
      <c r="N24" s="145" t="s">
        <v>264</v>
      </c>
      <c r="O24" s="232"/>
      <c r="P24" s="232"/>
      <c r="Q24" s="148" t="s">
        <v>298</v>
      </c>
      <c r="R24" s="148" t="s">
        <v>299</v>
      </c>
      <c r="S24" s="148" t="s">
        <v>298</v>
      </c>
      <c r="T24" s="148" t="s">
        <v>299</v>
      </c>
    </row>
    <row r="25" spans="1:24" x14ac:dyDescent="0.2">
      <c r="A25" s="178" t="s">
        <v>279</v>
      </c>
      <c r="B25" s="178" t="s">
        <v>280</v>
      </c>
      <c r="C25" s="179">
        <v>500</v>
      </c>
      <c r="D25" s="179">
        <v>250</v>
      </c>
      <c r="E25" s="179">
        <v>2000</v>
      </c>
      <c r="F25" s="179">
        <f>D25*E25/C25</f>
        <v>1000</v>
      </c>
      <c r="G25" s="179">
        <f>0.11/2</f>
        <v>5.5E-2</v>
      </c>
      <c r="H25" s="179">
        <f>2*PI()*G25/360</f>
        <v>9.5993108859688116E-4</v>
      </c>
      <c r="I25" s="179">
        <f>1/F25</f>
        <v>1E-3</v>
      </c>
      <c r="J25" s="178" t="s">
        <v>337</v>
      </c>
      <c r="K25" s="178" t="s">
        <v>338</v>
      </c>
      <c r="L25" s="180">
        <v>4.9999999999999998E-7</v>
      </c>
      <c r="M25" s="181">
        <f>H25/L25</f>
        <v>1919.8621771937624</v>
      </c>
      <c r="N25" s="181">
        <f>M25*E25/F25</f>
        <v>3839.7243543875247</v>
      </c>
      <c r="O25" s="179">
        <v>1</v>
      </c>
      <c r="P25" s="181">
        <f>O25/I25</f>
        <v>1000</v>
      </c>
      <c r="Q25" s="146">
        <v>91699</v>
      </c>
      <c r="R25" s="146">
        <v>176252</v>
      </c>
      <c r="S25" s="179">
        <v>0</v>
      </c>
      <c r="T25" s="179">
        <v>0</v>
      </c>
    </row>
    <row r="26" spans="1:24" x14ac:dyDescent="0.2">
      <c r="A26" s="178" t="s">
        <v>285</v>
      </c>
      <c r="B26" s="178" t="s">
        <v>286</v>
      </c>
      <c r="C26" s="179">
        <v>500</v>
      </c>
      <c r="D26" s="179">
        <v>250</v>
      </c>
      <c r="E26" s="179">
        <v>2000</v>
      </c>
      <c r="F26" s="179">
        <f>D26*E26/C26</f>
        <v>1000</v>
      </c>
      <c r="G26" s="179">
        <v>5.5E-2</v>
      </c>
      <c r="H26" s="179">
        <f>2*PI()*G26/360</f>
        <v>9.5993108859688116E-4</v>
      </c>
      <c r="I26" s="179">
        <f>1/F26</f>
        <v>1E-3</v>
      </c>
      <c r="J26" s="184"/>
      <c r="K26" s="184"/>
      <c r="L26" s="184"/>
      <c r="M26" s="185"/>
      <c r="N26" s="185"/>
      <c r="O26" s="179">
        <v>1</v>
      </c>
      <c r="P26" s="181">
        <f>O26/I26</f>
        <v>1000</v>
      </c>
      <c r="Q26" s="146">
        <v>50261</v>
      </c>
      <c r="R26" s="184"/>
      <c r="S26" s="179">
        <v>0</v>
      </c>
      <c r="T26" s="184"/>
    </row>
    <row r="30" spans="1:24" x14ac:dyDescent="0.2">
      <c r="B30" s="229" t="s">
        <v>232</v>
      </c>
      <c r="C30" s="229"/>
      <c r="D30" s="229"/>
      <c r="E30" s="229"/>
      <c r="F30" s="229"/>
      <c r="G30" s="229" t="s">
        <v>402</v>
      </c>
      <c r="H30" s="229"/>
      <c r="I30" s="229"/>
      <c r="J30" s="229" t="s">
        <v>403</v>
      </c>
      <c r="K30" s="229"/>
      <c r="L30" s="229"/>
    </row>
    <row r="31" spans="1:24" x14ac:dyDescent="0.2">
      <c r="A31" s="237" t="s">
        <v>249</v>
      </c>
      <c r="B31" s="238" t="s">
        <v>258</v>
      </c>
      <c r="C31" s="229" t="s">
        <v>355</v>
      </c>
      <c r="D31" s="229"/>
      <c r="E31" s="229" t="s">
        <v>356</v>
      </c>
      <c r="F31" s="229"/>
      <c r="G31" s="229" t="s">
        <v>260</v>
      </c>
      <c r="H31" s="229"/>
      <c r="I31" s="230" t="s">
        <v>357</v>
      </c>
      <c r="J31" s="234" t="s">
        <v>401</v>
      </c>
      <c r="K31" s="236"/>
      <c r="L31" s="230" t="s">
        <v>363</v>
      </c>
      <c r="M31" s="229" t="s">
        <v>253</v>
      </c>
      <c r="N31" s="229"/>
      <c r="O31" s="229"/>
      <c r="P31" s="229"/>
      <c r="Q31" s="229"/>
      <c r="R31" s="229"/>
      <c r="S31" s="232" t="s">
        <v>364</v>
      </c>
      <c r="T31" s="232" t="s">
        <v>360</v>
      </c>
      <c r="U31" s="232" t="s">
        <v>361</v>
      </c>
      <c r="V31" s="232"/>
      <c r="W31" s="232" t="s">
        <v>362</v>
      </c>
      <c r="X31" s="232"/>
    </row>
    <row r="32" spans="1:24" x14ac:dyDescent="0.2">
      <c r="A32" s="231"/>
      <c r="B32" s="239"/>
      <c r="C32" s="144" t="s">
        <v>259</v>
      </c>
      <c r="D32" s="144" t="s">
        <v>263</v>
      </c>
      <c r="E32" s="144" t="s">
        <v>259</v>
      </c>
      <c r="F32" s="144" t="s">
        <v>263</v>
      </c>
      <c r="G32" s="144" t="s">
        <v>258</v>
      </c>
      <c r="H32" s="144" t="s">
        <v>262</v>
      </c>
      <c r="I32" s="231"/>
      <c r="J32" s="145" t="s">
        <v>340</v>
      </c>
      <c r="K32" s="145" t="s">
        <v>342</v>
      </c>
      <c r="L32" s="231"/>
      <c r="M32" s="144" t="s">
        <v>255</v>
      </c>
      <c r="N32" s="144" t="s">
        <v>256</v>
      </c>
      <c r="O32" s="144" t="s">
        <v>257</v>
      </c>
      <c r="P32" s="144" t="s">
        <v>265</v>
      </c>
      <c r="Q32" s="144" t="s">
        <v>264</v>
      </c>
      <c r="R32" s="144" t="s">
        <v>341</v>
      </c>
      <c r="S32" s="232"/>
      <c r="T32" s="232"/>
      <c r="U32" s="148" t="s">
        <v>298</v>
      </c>
      <c r="V32" s="148" t="s">
        <v>299</v>
      </c>
      <c r="W32" s="148" t="s">
        <v>298</v>
      </c>
      <c r="X32" s="148" t="s">
        <v>299</v>
      </c>
    </row>
    <row r="33" spans="1:24" ht="51" x14ac:dyDescent="0.2">
      <c r="A33" s="178" t="s">
        <v>267</v>
      </c>
      <c r="B33" s="178" t="s">
        <v>251</v>
      </c>
      <c r="C33" s="146">
        <f>'MOTOR CONFIG'!I6</f>
        <v>200</v>
      </c>
      <c r="D33" s="146">
        <f>'MOTOR CONFIG'!K6</f>
        <v>20000</v>
      </c>
      <c r="E33" s="146">
        <v>400</v>
      </c>
      <c r="F33" s="146">
        <f t="shared" ref="F33" si="3">D33*E33/C33</f>
        <v>40000</v>
      </c>
      <c r="G33" s="147" t="s">
        <v>268</v>
      </c>
      <c r="H33" s="187">
        <v>2E-3</v>
      </c>
      <c r="I33" s="187">
        <f>H33/F33</f>
        <v>4.9999999999999998E-8</v>
      </c>
      <c r="J33" s="179">
        <f>0.15/2</f>
        <v>7.4999999999999997E-2</v>
      </c>
      <c r="K33" s="179">
        <f>2*PI()*J33/360</f>
        <v>1.308996938995747E-3</v>
      </c>
      <c r="L33" s="193" t="s">
        <v>404</v>
      </c>
      <c r="M33" s="147" t="s">
        <v>271</v>
      </c>
      <c r="N33" s="146" t="s">
        <v>272</v>
      </c>
      <c r="O33" s="187">
        <v>9.9999999999999995E-8</v>
      </c>
      <c r="P33" s="188" t="s">
        <v>397</v>
      </c>
      <c r="Q33" s="188" t="s">
        <v>398</v>
      </c>
      <c r="R33" s="189">
        <f>K33/O33</f>
        <v>13089.96938995747</v>
      </c>
      <c r="S33" s="187">
        <v>1</v>
      </c>
      <c r="T33" s="190" t="s">
        <v>400</v>
      </c>
      <c r="U33" s="146">
        <v>2980990</v>
      </c>
      <c r="V33" s="146">
        <v>672923</v>
      </c>
      <c r="W33" s="146">
        <v>-50420</v>
      </c>
      <c r="X33" s="146">
        <v>-9894</v>
      </c>
    </row>
    <row r="34" spans="1:24" x14ac:dyDescent="0.2">
      <c r="P34" s="233" t="s">
        <v>399</v>
      </c>
      <c r="Q34" s="233"/>
    </row>
    <row r="35" spans="1:24" x14ac:dyDescent="0.2">
      <c r="P35" s="192"/>
      <c r="Q35" s="191"/>
      <c r="R35" s="191"/>
    </row>
    <row r="39" spans="1:24" x14ac:dyDescent="0.2">
      <c r="R39" s="191"/>
      <c r="S39" s="191"/>
    </row>
  </sheetData>
  <mergeCells count="43">
    <mergeCell ref="Q23:R23"/>
    <mergeCell ref="S23:T23"/>
    <mergeCell ref="P5:P6"/>
    <mergeCell ref="P23:P24"/>
    <mergeCell ref="A5:A6"/>
    <mergeCell ref="A23:A24"/>
    <mergeCell ref="B5:B6"/>
    <mergeCell ref="C5:D5"/>
    <mergeCell ref="E5:F5"/>
    <mergeCell ref="E23:F23"/>
    <mergeCell ref="B22:F22"/>
    <mergeCell ref="B23:B24"/>
    <mergeCell ref="C23:D23"/>
    <mergeCell ref="G5:H5"/>
    <mergeCell ref="O5:O6"/>
    <mergeCell ref="O23:O24"/>
    <mergeCell ref="I23:I24"/>
    <mergeCell ref="A31:A32"/>
    <mergeCell ref="B31:B32"/>
    <mergeCell ref="C31:D31"/>
    <mergeCell ref="E31:F31"/>
    <mergeCell ref="G31:H31"/>
    <mergeCell ref="U31:V31"/>
    <mergeCell ref="W31:X31"/>
    <mergeCell ref="P34:Q34"/>
    <mergeCell ref="B4:F4"/>
    <mergeCell ref="J5:N5"/>
    <mergeCell ref="B30:F30"/>
    <mergeCell ref="I31:I32"/>
    <mergeCell ref="G4:I4"/>
    <mergeCell ref="G22:I22"/>
    <mergeCell ref="G23:H23"/>
    <mergeCell ref="G30:I30"/>
    <mergeCell ref="J23:N23"/>
    <mergeCell ref="J31:K31"/>
    <mergeCell ref="I5:I6"/>
    <mergeCell ref="Q5:R5"/>
    <mergeCell ref="S5:T5"/>
    <mergeCell ref="J30:L30"/>
    <mergeCell ref="L31:L32"/>
    <mergeCell ref="M31:R31"/>
    <mergeCell ref="S31:S32"/>
    <mergeCell ref="T31:T32"/>
  </mergeCells>
  <pageMargins left="0.7" right="0.7" top="0.75" bottom="0.75" header="0.3" footer="0.3"/>
  <pageSetup paperSize="9" scale="70"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230"/>
  <sheetViews>
    <sheetView workbookViewId="0"/>
  </sheetViews>
  <sheetFormatPr defaultRowHeight="12.75" x14ac:dyDescent="0.2"/>
  <cols>
    <col min="6" max="6" width="9.5703125" bestFit="1" customWidth="1"/>
  </cols>
  <sheetData>
    <row r="2" spans="2:22" ht="26.25" x14ac:dyDescent="0.4">
      <c r="B2" s="139" t="s">
        <v>250</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288</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5"/>
      <c r="M55" s="95"/>
      <c r="N55" s="95"/>
      <c r="O55" s="95"/>
      <c r="P55" s="95"/>
      <c r="Q55" s="95"/>
      <c r="R55" s="95"/>
      <c r="S55" s="95"/>
      <c r="T55" s="95"/>
      <c r="U55" s="95"/>
      <c r="V55" s="96"/>
    </row>
    <row r="56" spans="2:22" x14ac:dyDescent="0.2">
      <c r="B56" s="97"/>
      <c r="C56" s="98"/>
      <c r="D56" s="98"/>
      <c r="E56" s="98"/>
      <c r="F56" s="98"/>
      <c r="G56" s="98"/>
      <c r="H56" s="98"/>
      <c r="I56" s="98"/>
      <c r="J56" s="98"/>
      <c r="K56" s="98"/>
      <c r="L56" s="98"/>
      <c r="M56" s="98"/>
      <c r="N56" s="98"/>
      <c r="O56" s="98"/>
      <c r="P56" s="98"/>
      <c r="Q56" s="98"/>
      <c r="R56" s="98"/>
      <c r="S56" s="98"/>
      <c r="T56" s="98"/>
      <c r="U56" s="98"/>
      <c r="V56" s="99"/>
    </row>
    <row r="57" spans="2:22" x14ac:dyDescent="0.2">
      <c r="B57" s="97"/>
      <c r="C57" s="98"/>
      <c r="D57" s="98"/>
      <c r="E57" s="98"/>
      <c r="F57" s="98"/>
      <c r="G57" s="98"/>
      <c r="H57" s="98"/>
      <c r="I57" s="98"/>
      <c r="J57" s="98"/>
      <c r="K57" s="98"/>
      <c r="L57" s="98"/>
      <c r="M57" s="98"/>
      <c r="N57" s="98"/>
      <c r="O57" s="98"/>
      <c r="P57" s="98"/>
      <c r="Q57" s="98"/>
      <c r="R57" s="98"/>
      <c r="S57" s="98"/>
      <c r="T57" s="98"/>
      <c r="U57" s="98"/>
      <c r="V57" s="99"/>
    </row>
    <row r="58" spans="2:22" x14ac:dyDescent="0.2">
      <c r="B58" s="97"/>
      <c r="C58" s="98"/>
      <c r="D58" s="98"/>
      <c r="E58" s="98"/>
      <c r="F58" s="98"/>
      <c r="G58" s="98"/>
      <c r="H58" s="98"/>
      <c r="I58" s="98"/>
      <c r="J58" s="98"/>
      <c r="K58" s="98"/>
      <c r="L58" s="98"/>
      <c r="M58" s="98"/>
      <c r="N58" s="98"/>
      <c r="O58" s="98"/>
      <c r="P58" s="98"/>
      <c r="Q58" s="98"/>
      <c r="R58" s="98"/>
      <c r="S58" s="98"/>
      <c r="T58" s="98"/>
      <c r="U58" s="98"/>
      <c r="V58" s="99"/>
    </row>
    <row r="59" spans="2:22" x14ac:dyDescent="0.2">
      <c r="B59" s="97"/>
      <c r="C59" s="98"/>
      <c r="D59" s="98"/>
      <c r="E59" s="98"/>
      <c r="F59" s="98"/>
      <c r="G59" s="98"/>
      <c r="H59" s="98"/>
      <c r="I59" s="98"/>
      <c r="J59" s="98"/>
      <c r="K59" s="98"/>
      <c r="L59" s="98"/>
      <c r="M59" s="98"/>
      <c r="N59" s="98"/>
      <c r="O59" s="98"/>
      <c r="P59" s="98"/>
      <c r="Q59" s="98"/>
      <c r="R59" s="98"/>
      <c r="S59" s="98"/>
      <c r="T59" s="98"/>
      <c r="U59" s="98"/>
      <c r="V59" s="99"/>
    </row>
    <row r="60" spans="2:22" x14ac:dyDescent="0.2">
      <c r="B60" s="97"/>
      <c r="C60" s="98"/>
      <c r="D60" s="98"/>
      <c r="E60" s="98"/>
      <c r="F60" s="98"/>
      <c r="G60" s="98"/>
      <c r="H60" s="98"/>
      <c r="I60" s="98"/>
      <c r="J60" s="98"/>
      <c r="K60" s="98"/>
      <c r="L60" s="98"/>
      <c r="M60" s="98"/>
      <c r="N60" s="98"/>
      <c r="O60" s="98"/>
      <c r="P60" s="98"/>
      <c r="Q60" s="98"/>
      <c r="R60" s="98"/>
      <c r="S60" s="98"/>
      <c r="T60" s="98"/>
      <c r="U60" s="98"/>
      <c r="V60" s="99"/>
    </row>
    <row r="61" spans="2:22" x14ac:dyDescent="0.2">
      <c r="B61" s="97"/>
      <c r="C61" s="98"/>
      <c r="D61" s="98"/>
      <c r="E61" s="98"/>
      <c r="F61" s="98"/>
      <c r="G61" s="98"/>
      <c r="H61" s="98"/>
      <c r="I61" s="98"/>
      <c r="J61" s="98"/>
      <c r="K61" s="98"/>
      <c r="L61" s="98"/>
      <c r="M61" s="98"/>
      <c r="N61" s="98"/>
      <c r="O61" s="98"/>
      <c r="P61" s="98"/>
      <c r="Q61" s="98"/>
      <c r="R61" s="98"/>
      <c r="S61" s="98"/>
      <c r="T61" s="98"/>
      <c r="U61" s="98"/>
      <c r="V61" s="99"/>
    </row>
    <row r="62" spans="2:22" x14ac:dyDescent="0.2">
      <c r="B62" s="97"/>
      <c r="C62" s="98"/>
      <c r="D62" s="98"/>
      <c r="E62" s="98"/>
      <c r="F62" s="98"/>
      <c r="G62" s="98"/>
      <c r="H62" s="98"/>
      <c r="I62" s="98"/>
      <c r="J62" s="98"/>
      <c r="K62" s="98"/>
      <c r="L62" s="98"/>
      <c r="M62" s="98"/>
      <c r="N62" s="98"/>
      <c r="O62" s="98"/>
      <c r="P62" s="98"/>
      <c r="Q62" s="98"/>
      <c r="R62" s="98"/>
      <c r="S62" s="98"/>
      <c r="T62" s="98"/>
      <c r="U62" s="98"/>
      <c r="V62" s="99"/>
    </row>
    <row r="63" spans="2:22" x14ac:dyDescent="0.2">
      <c r="B63" s="97"/>
      <c r="C63" s="98"/>
      <c r="D63" s="98"/>
      <c r="E63" s="98"/>
      <c r="F63" s="98"/>
      <c r="G63" s="98"/>
      <c r="H63" s="98"/>
      <c r="I63" s="98"/>
      <c r="J63" s="98"/>
      <c r="K63" s="98"/>
      <c r="L63" s="98"/>
      <c r="M63" s="98"/>
      <c r="N63" s="98"/>
      <c r="O63" s="98"/>
      <c r="P63" s="98"/>
      <c r="Q63" s="98"/>
      <c r="R63" s="98"/>
      <c r="S63" s="98"/>
      <c r="T63" s="98"/>
      <c r="U63" s="98"/>
      <c r="V63" s="99"/>
    </row>
    <row r="64" spans="2:22" x14ac:dyDescent="0.2">
      <c r="B64" s="97"/>
      <c r="C64" s="98"/>
      <c r="D64" s="98"/>
      <c r="E64" s="98"/>
      <c r="F64" s="98"/>
      <c r="G64" s="98"/>
      <c r="H64" s="98"/>
      <c r="I64" s="98"/>
      <c r="J64" s="98"/>
      <c r="K64" s="98"/>
      <c r="L64" s="98"/>
      <c r="M64" s="98"/>
      <c r="N64" s="98"/>
      <c r="O64" s="98"/>
      <c r="P64" s="98"/>
      <c r="Q64" s="98"/>
      <c r="R64" s="98"/>
      <c r="S64" s="98"/>
      <c r="T64" s="98"/>
      <c r="U64" s="98"/>
      <c r="V64" s="99"/>
    </row>
    <row r="65" spans="2:22" x14ac:dyDescent="0.2">
      <c r="B65" s="97"/>
      <c r="C65" s="98"/>
      <c r="D65" s="98"/>
      <c r="E65" s="98"/>
      <c r="F65" s="98"/>
      <c r="G65" s="98"/>
      <c r="H65" s="98"/>
      <c r="I65" s="98"/>
      <c r="J65" s="98"/>
      <c r="K65" s="98"/>
      <c r="L65" s="98"/>
      <c r="M65" s="98"/>
      <c r="N65" s="98"/>
      <c r="O65" s="98"/>
      <c r="P65" s="98"/>
      <c r="Q65" s="98"/>
      <c r="R65" s="98"/>
      <c r="S65" s="98"/>
      <c r="T65" s="98"/>
      <c r="U65" s="98"/>
      <c r="V65" s="99"/>
    </row>
    <row r="66" spans="2:22" x14ac:dyDescent="0.2">
      <c r="B66" s="97"/>
      <c r="C66" s="98"/>
      <c r="D66" s="98"/>
      <c r="E66" s="98"/>
      <c r="F66" s="98"/>
      <c r="G66" s="98"/>
      <c r="H66" s="98"/>
      <c r="I66" s="98"/>
      <c r="J66" s="98"/>
      <c r="K66" s="98"/>
      <c r="L66" s="98"/>
      <c r="M66" s="98"/>
      <c r="N66" s="98"/>
      <c r="O66" s="98"/>
      <c r="P66" s="98"/>
      <c r="Q66" s="98"/>
      <c r="R66" s="98"/>
      <c r="S66" s="98"/>
      <c r="T66" s="98"/>
      <c r="U66" s="98"/>
      <c r="V66" s="99"/>
    </row>
    <row r="67" spans="2:22" x14ac:dyDescent="0.2">
      <c r="B67" s="97"/>
      <c r="C67" s="98"/>
      <c r="D67" s="98"/>
      <c r="E67" s="98"/>
      <c r="F67" s="98"/>
      <c r="G67" s="98"/>
      <c r="H67" s="98"/>
      <c r="I67" s="98"/>
      <c r="J67" s="98"/>
      <c r="K67" s="98"/>
      <c r="L67" s="98"/>
      <c r="M67" s="98"/>
      <c r="N67" s="98"/>
      <c r="O67" s="98"/>
      <c r="P67" s="98"/>
      <c r="Q67" s="98"/>
      <c r="R67" s="98"/>
      <c r="S67" s="98"/>
      <c r="T67" s="98"/>
      <c r="U67" s="98"/>
      <c r="V67" s="99"/>
    </row>
    <row r="68" spans="2:22" x14ac:dyDescent="0.2">
      <c r="B68" s="97"/>
      <c r="C68" s="98"/>
      <c r="D68" s="98"/>
      <c r="E68" s="98"/>
      <c r="F68" s="98"/>
      <c r="G68" s="98"/>
      <c r="H68" s="98"/>
      <c r="I68" s="98"/>
      <c r="J68" s="98"/>
      <c r="K68" s="98"/>
      <c r="L68" s="98"/>
      <c r="M68" s="98"/>
      <c r="N68" s="98"/>
      <c r="O68" s="98"/>
      <c r="P68" s="98"/>
      <c r="Q68" s="98"/>
      <c r="R68" s="98"/>
      <c r="S68" s="98"/>
      <c r="T68" s="98"/>
      <c r="U68" s="98"/>
      <c r="V68" s="99"/>
    </row>
    <row r="69" spans="2:22" x14ac:dyDescent="0.2">
      <c r="B69" s="97"/>
      <c r="C69" s="98"/>
      <c r="D69" s="98"/>
      <c r="E69" s="98"/>
      <c r="F69" s="98"/>
      <c r="G69" s="98"/>
      <c r="H69" s="98"/>
      <c r="I69" s="98"/>
      <c r="J69" s="98"/>
      <c r="K69" s="98"/>
      <c r="L69" s="98"/>
      <c r="M69" s="98"/>
      <c r="N69" s="98"/>
      <c r="O69" s="98"/>
      <c r="P69" s="98"/>
      <c r="Q69" s="98"/>
      <c r="R69" s="98"/>
      <c r="S69" s="98"/>
      <c r="T69" s="98"/>
      <c r="U69" s="98"/>
      <c r="V69" s="99"/>
    </row>
    <row r="70" spans="2:22" x14ac:dyDescent="0.2">
      <c r="B70" s="97"/>
      <c r="C70" s="98"/>
      <c r="D70" s="98"/>
      <c r="E70" s="98"/>
      <c r="F70" s="98"/>
      <c r="G70" s="98"/>
      <c r="H70" s="98"/>
      <c r="I70" s="98"/>
      <c r="J70" s="98"/>
      <c r="K70" s="98"/>
      <c r="L70" s="98"/>
      <c r="M70" s="98"/>
      <c r="N70" s="98"/>
      <c r="O70" s="98"/>
      <c r="P70" s="98"/>
      <c r="Q70" s="98"/>
      <c r="R70" s="98"/>
      <c r="S70" s="98"/>
      <c r="T70" s="98"/>
      <c r="U70" s="98"/>
      <c r="V70" s="99"/>
    </row>
    <row r="71" spans="2:22" x14ac:dyDescent="0.2">
      <c r="B71" s="97"/>
      <c r="C71" s="98"/>
      <c r="D71" s="98"/>
      <c r="E71" s="98"/>
      <c r="F71" s="98"/>
      <c r="G71" s="98"/>
      <c r="H71" s="98"/>
      <c r="I71" s="98"/>
      <c r="J71" s="98"/>
      <c r="K71" s="98"/>
      <c r="L71" s="98"/>
      <c r="M71" s="98"/>
      <c r="N71" s="98"/>
      <c r="O71" s="98"/>
      <c r="P71" s="98"/>
      <c r="Q71" s="98"/>
      <c r="R71" s="98"/>
      <c r="S71" s="98"/>
      <c r="T71" s="98"/>
      <c r="U71" s="98"/>
      <c r="V71" s="99"/>
    </row>
    <row r="72" spans="2:22" x14ac:dyDescent="0.2">
      <c r="B72" s="97"/>
      <c r="C72" s="98"/>
      <c r="D72" s="98"/>
      <c r="E72" s="98"/>
      <c r="F72" s="98"/>
      <c r="G72" s="98"/>
      <c r="H72" s="98"/>
      <c r="I72" s="98"/>
      <c r="J72" s="98"/>
      <c r="K72" s="98"/>
      <c r="L72" s="98"/>
      <c r="M72" s="98"/>
      <c r="N72" s="98"/>
      <c r="O72" s="98"/>
      <c r="P72" s="98"/>
      <c r="Q72" s="98"/>
      <c r="R72" s="98"/>
      <c r="S72" s="98"/>
      <c r="T72" s="98"/>
      <c r="U72" s="98"/>
      <c r="V72" s="99"/>
    </row>
    <row r="73" spans="2:22" x14ac:dyDescent="0.2">
      <c r="B73" s="97"/>
      <c r="C73" s="98"/>
      <c r="D73" s="98"/>
      <c r="E73" s="98"/>
      <c r="F73" s="98"/>
      <c r="G73" s="98"/>
      <c r="H73" s="98"/>
      <c r="I73" s="98"/>
      <c r="J73" s="98"/>
      <c r="K73" s="98"/>
      <c r="L73" s="98"/>
      <c r="M73" s="98"/>
      <c r="N73" s="98"/>
      <c r="O73" s="98"/>
      <c r="P73" s="98"/>
      <c r="Q73" s="98"/>
      <c r="R73" s="98"/>
      <c r="S73" s="98"/>
      <c r="T73" s="98"/>
      <c r="U73" s="98"/>
      <c r="V73" s="99"/>
    </row>
    <row r="74" spans="2:22" x14ac:dyDescent="0.2">
      <c r="B74" s="97"/>
      <c r="C74" s="98"/>
      <c r="D74" s="98"/>
      <c r="E74" s="98"/>
      <c r="F74" s="98"/>
      <c r="G74" s="98"/>
      <c r="H74" s="98"/>
      <c r="I74" s="98"/>
      <c r="J74" s="98"/>
      <c r="K74" s="98"/>
      <c r="L74" s="98"/>
      <c r="M74" s="98"/>
      <c r="N74" s="98"/>
      <c r="O74" s="98"/>
      <c r="P74" s="98"/>
      <c r="Q74" s="98"/>
      <c r="R74" s="98"/>
      <c r="S74" s="98"/>
      <c r="T74" s="98"/>
      <c r="U74" s="98"/>
      <c r="V74" s="99"/>
    </row>
    <row r="75" spans="2:22" x14ac:dyDescent="0.2">
      <c r="B75" s="97"/>
      <c r="C75" s="98"/>
      <c r="D75" s="98"/>
      <c r="E75" s="98"/>
      <c r="F75" s="98"/>
      <c r="G75" s="98"/>
      <c r="H75" s="98"/>
      <c r="I75" s="98"/>
      <c r="J75" s="98"/>
      <c r="K75" s="98"/>
      <c r="L75" s="98"/>
      <c r="M75" s="98"/>
      <c r="N75" s="98"/>
      <c r="O75" s="98"/>
      <c r="P75" s="98"/>
      <c r="Q75" s="98"/>
      <c r="R75" s="98"/>
      <c r="S75" s="98"/>
      <c r="T75" s="98"/>
      <c r="U75" s="98"/>
      <c r="V75" s="99"/>
    </row>
    <row r="76" spans="2:22" x14ac:dyDescent="0.2">
      <c r="B76" s="97"/>
      <c r="C76" s="98"/>
      <c r="D76" s="98"/>
      <c r="E76" s="98"/>
      <c r="F76" s="98"/>
      <c r="G76" s="98"/>
      <c r="H76" s="98"/>
      <c r="I76" s="98"/>
      <c r="J76" s="98"/>
      <c r="K76" s="98"/>
      <c r="L76" s="98"/>
      <c r="M76" s="98"/>
      <c r="N76" s="98"/>
      <c r="O76" s="98"/>
      <c r="P76" s="98"/>
      <c r="Q76" s="98"/>
      <c r="R76" s="98"/>
      <c r="S76" s="98"/>
      <c r="T76" s="98"/>
      <c r="U76" s="98"/>
      <c r="V76" s="99"/>
    </row>
    <row r="77" spans="2:22" x14ac:dyDescent="0.2">
      <c r="B77" s="97"/>
      <c r="C77" s="98"/>
      <c r="D77" s="98"/>
      <c r="E77" s="98"/>
      <c r="F77" s="98"/>
      <c r="G77" s="98"/>
      <c r="H77" s="98"/>
      <c r="I77" s="98"/>
      <c r="J77" s="98"/>
      <c r="K77" s="98"/>
      <c r="L77" s="98"/>
      <c r="M77" s="98"/>
      <c r="N77" s="98"/>
      <c r="O77" s="98"/>
      <c r="P77" s="98"/>
      <c r="Q77" s="98"/>
      <c r="R77" s="98"/>
      <c r="S77" s="98"/>
      <c r="T77" s="98"/>
      <c r="U77" s="98"/>
      <c r="V77" s="99"/>
    </row>
    <row r="78" spans="2:22" x14ac:dyDescent="0.2">
      <c r="B78" s="97"/>
      <c r="C78" s="98"/>
      <c r="D78" s="98"/>
      <c r="E78" s="98"/>
      <c r="F78" s="98"/>
      <c r="G78" s="98"/>
      <c r="H78" s="98"/>
      <c r="I78" s="98"/>
      <c r="J78" s="98"/>
      <c r="K78" s="98"/>
      <c r="L78" s="98"/>
      <c r="M78" s="98"/>
      <c r="N78" s="98"/>
      <c r="O78" s="98"/>
      <c r="P78" s="98"/>
      <c r="Q78" s="98"/>
      <c r="R78" s="98"/>
      <c r="S78" s="98"/>
      <c r="T78" s="98"/>
      <c r="U78" s="98"/>
      <c r="V78" s="99"/>
    </row>
    <row r="79" spans="2:22" x14ac:dyDescent="0.2">
      <c r="B79" s="97"/>
      <c r="C79" s="98"/>
      <c r="D79" s="98"/>
      <c r="E79" s="98"/>
      <c r="F79" s="98"/>
      <c r="G79" s="98"/>
      <c r="H79" s="98"/>
      <c r="I79" s="98"/>
      <c r="J79" s="98"/>
      <c r="K79" s="98"/>
      <c r="L79" s="98"/>
      <c r="M79" s="98"/>
      <c r="N79" s="98"/>
      <c r="O79" s="98"/>
      <c r="P79" s="98"/>
      <c r="Q79" s="98"/>
      <c r="R79" s="98"/>
      <c r="S79" s="98"/>
      <c r="T79" s="98"/>
      <c r="U79" s="98"/>
      <c r="V79" s="99"/>
    </row>
    <row r="80" spans="2:22" x14ac:dyDescent="0.2">
      <c r="B80" s="97"/>
      <c r="C80" s="98"/>
      <c r="D80" s="98"/>
      <c r="E80" s="98"/>
      <c r="F80" s="98"/>
      <c r="G80" s="98"/>
      <c r="H80" s="98"/>
      <c r="I80" s="98"/>
      <c r="J80" s="98"/>
      <c r="K80" s="98"/>
      <c r="L80" s="98"/>
      <c r="M80" s="98"/>
      <c r="N80" s="98"/>
      <c r="O80" s="98"/>
      <c r="P80" s="98"/>
      <c r="Q80" s="98"/>
      <c r="R80" s="98"/>
      <c r="S80" s="98"/>
      <c r="T80" s="98"/>
      <c r="U80" s="98"/>
      <c r="V80" s="99"/>
    </row>
    <row r="81" spans="2:22" x14ac:dyDescent="0.2">
      <c r="B81" s="97"/>
      <c r="C81" s="98"/>
      <c r="D81" s="98"/>
      <c r="E81" s="98"/>
      <c r="F81" s="98"/>
      <c r="G81" s="98"/>
      <c r="H81" s="98"/>
      <c r="I81" s="98"/>
      <c r="J81" s="98"/>
      <c r="K81" s="98"/>
      <c r="L81" s="98"/>
      <c r="M81" s="98"/>
      <c r="N81" s="98"/>
      <c r="O81" s="98"/>
      <c r="P81" s="98"/>
      <c r="Q81" s="98"/>
      <c r="R81" s="98"/>
      <c r="S81" s="98"/>
      <c r="T81" s="98"/>
      <c r="U81" s="98"/>
      <c r="V81" s="99"/>
    </row>
    <row r="82" spans="2:22" x14ac:dyDescent="0.2">
      <c r="B82" s="97"/>
      <c r="C82" s="98"/>
      <c r="D82" s="98"/>
      <c r="E82" s="98"/>
      <c r="F82" s="98"/>
      <c r="G82" s="98"/>
      <c r="H82" s="98"/>
      <c r="I82" s="98"/>
      <c r="J82" s="98"/>
      <c r="K82" s="98"/>
      <c r="L82" s="98"/>
      <c r="M82" s="98"/>
      <c r="N82" s="98"/>
      <c r="O82" s="98"/>
      <c r="P82" s="98"/>
      <c r="Q82" s="98"/>
      <c r="R82" s="98"/>
      <c r="S82" s="98"/>
      <c r="T82" s="98"/>
      <c r="U82" s="98"/>
      <c r="V82" s="99"/>
    </row>
    <row r="83" spans="2:22" x14ac:dyDescent="0.2">
      <c r="B83" s="97"/>
      <c r="C83" s="98"/>
      <c r="D83" s="98"/>
      <c r="E83" s="98"/>
      <c r="F83" s="98"/>
      <c r="G83" s="98"/>
      <c r="H83" s="98"/>
      <c r="I83" s="98"/>
      <c r="J83" s="98"/>
      <c r="K83" s="98"/>
      <c r="L83" s="98"/>
      <c r="M83" s="98"/>
      <c r="N83" s="98"/>
      <c r="O83" s="98"/>
      <c r="P83" s="98"/>
      <c r="Q83" s="98"/>
      <c r="R83" s="98"/>
      <c r="S83" s="98"/>
      <c r="T83" s="98"/>
      <c r="U83" s="98"/>
      <c r="V83" s="99"/>
    </row>
    <row r="84" spans="2:22" ht="12.75" customHeight="1" x14ac:dyDescent="0.2">
      <c r="B84" s="97"/>
      <c r="C84" s="98"/>
      <c r="D84" s="98"/>
      <c r="E84" s="98"/>
      <c r="F84" s="98"/>
      <c r="G84" s="98"/>
      <c r="H84" s="98"/>
      <c r="I84" s="98"/>
      <c r="J84" s="98"/>
      <c r="K84" s="98"/>
      <c r="L84" s="252" t="s">
        <v>289</v>
      </c>
      <c r="M84" s="252"/>
      <c r="N84" s="252"/>
      <c r="O84" s="252"/>
      <c r="P84" s="252"/>
      <c r="Q84" s="252"/>
      <c r="R84" s="252"/>
      <c r="S84" s="252"/>
      <c r="T84" s="252"/>
      <c r="U84" s="252"/>
      <c r="V84" s="253"/>
    </row>
    <row r="85" spans="2:22" x14ac:dyDescent="0.2">
      <c r="B85" s="97"/>
      <c r="C85" s="98"/>
      <c r="D85" s="98"/>
      <c r="E85" s="98"/>
      <c r="F85" s="98"/>
      <c r="G85" s="98"/>
      <c r="H85" s="98"/>
      <c r="I85" s="98"/>
      <c r="J85" s="98"/>
      <c r="K85" s="98"/>
      <c r="L85" s="252"/>
      <c r="M85" s="252"/>
      <c r="N85" s="252"/>
      <c r="O85" s="252"/>
      <c r="P85" s="252"/>
      <c r="Q85" s="252"/>
      <c r="R85" s="252"/>
      <c r="S85" s="252"/>
      <c r="T85" s="252"/>
      <c r="U85" s="252"/>
      <c r="V85" s="253"/>
    </row>
    <row r="86" spans="2:22" x14ac:dyDescent="0.2">
      <c r="B86" s="97"/>
      <c r="C86" s="98"/>
      <c r="D86" s="98"/>
      <c r="E86" s="98"/>
      <c r="F86" s="98"/>
      <c r="G86" s="98"/>
      <c r="H86" s="98"/>
      <c r="I86" s="98"/>
      <c r="J86" s="98"/>
      <c r="K86" s="98"/>
      <c r="L86" s="252"/>
      <c r="M86" s="252"/>
      <c r="N86" s="252"/>
      <c r="O86" s="252"/>
      <c r="P86" s="252"/>
      <c r="Q86" s="252"/>
      <c r="R86" s="252"/>
      <c r="S86" s="252"/>
      <c r="T86" s="252"/>
      <c r="U86" s="252"/>
      <c r="V86" s="253"/>
    </row>
    <row r="87" spans="2:22" x14ac:dyDescent="0.2">
      <c r="B87" s="97"/>
      <c r="C87" s="98"/>
      <c r="D87" s="98"/>
      <c r="E87" s="98"/>
      <c r="F87" s="98"/>
      <c r="G87" s="98"/>
      <c r="H87" s="98"/>
      <c r="I87" s="98"/>
      <c r="J87" s="98"/>
      <c r="K87" s="98"/>
      <c r="L87" s="252"/>
      <c r="M87" s="252"/>
      <c r="N87" s="252"/>
      <c r="O87" s="252"/>
      <c r="P87" s="252"/>
      <c r="Q87" s="252"/>
      <c r="R87" s="252"/>
      <c r="S87" s="252"/>
      <c r="T87" s="252"/>
      <c r="U87" s="252"/>
      <c r="V87" s="253"/>
    </row>
    <row r="88" spans="2:22" x14ac:dyDescent="0.2">
      <c r="B88" s="97"/>
      <c r="C88" s="98"/>
      <c r="D88" s="98"/>
      <c r="E88" s="98"/>
      <c r="F88" s="98"/>
      <c r="G88" s="98"/>
      <c r="H88" s="98"/>
      <c r="I88" s="98"/>
      <c r="J88" s="98"/>
      <c r="K88" s="98"/>
      <c r="L88" s="252"/>
      <c r="M88" s="252"/>
      <c r="N88" s="252"/>
      <c r="O88" s="252"/>
      <c r="P88" s="252"/>
      <c r="Q88" s="252"/>
      <c r="R88" s="252"/>
      <c r="S88" s="252"/>
      <c r="T88" s="252"/>
      <c r="U88" s="252"/>
      <c r="V88" s="253"/>
    </row>
    <row r="89" spans="2:22" x14ac:dyDescent="0.2">
      <c r="B89" s="97"/>
      <c r="C89" s="98"/>
      <c r="D89" s="98"/>
      <c r="E89" s="98"/>
      <c r="F89" s="98"/>
      <c r="G89" s="98"/>
      <c r="H89" s="98"/>
      <c r="I89" s="98"/>
      <c r="J89" s="98"/>
      <c r="K89" s="98"/>
      <c r="L89" s="252"/>
      <c r="M89" s="252"/>
      <c r="N89" s="252"/>
      <c r="O89" s="252"/>
      <c r="P89" s="252"/>
      <c r="Q89" s="252"/>
      <c r="R89" s="252"/>
      <c r="S89" s="252"/>
      <c r="T89" s="252"/>
      <c r="U89" s="252"/>
      <c r="V89" s="253"/>
    </row>
    <row r="90" spans="2:22" x14ac:dyDescent="0.2">
      <c r="B90" s="97"/>
      <c r="C90" s="98"/>
      <c r="D90" s="98"/>
      <c r="E90" s="98"/>
      <c r="F90" s="98"/>
      <c r="G90" s="98"/>
      <c r="H90" s="98"/>
      <c r="I90" s="98"/>
      <c r="J90" s="98"/>
      <c r="K90" s="98"/>
      <c r="L90" s="252"/>
      <c r="M90" s="252"/>
      <c r="N90" s="252"/>
      <c r="O90" s="252"/>
      <c r="P90" s="252"/>
      <c r="Q90" s="252"/>
      <c r="R90" s="252"/>
      <c r="S90" s="252"/>
      <c r="T90" s="252"/>
      <c r="U90" s="252"/>
      <c r="V90" s="253"/>
    </row>
    <row r="91" spans="2:22" x14ac:dyDescent="0.2">
      <c r="B91" s="97"/>
      <c r="C91" s="98"/>
      <c r="D91" s="98"/>
      <c r="E91" s="98"/>
      <c r="F91" s="98"/>
      <c r="G91" s="98"/>
      <c r="H91" s="98"/>
      <c r="I91" s="98"/>
      <c r="J91" s="98"/>
      <c r="K91" s="98"/>
      <c r="L91" s="98"/>
      <c r="M91" s="98"/>
      <c r="N91" s="98"/>
      <c r="O91" s="98"/>
      <c r="P91" s="98"/>
      <c r="Q91" s="98"/>
      <c r="R91" s="98"/>
      <c r="S91" s="98"/>
      <c r="T91" s="98"/>
      <c r="U91" s="98"/>
      <c r="V91" s="99"/>
    </row>
    <row r="92" spans="2:22" x14ac:dyDescent="0.2">
      <c r="B92" s="97"/>
      <c r="C92" s="98"/>
      <c r="D92" s="98"/>
      <c r="E92" s="98"/>
      <c r="F92" s="98"/>
      <c r="G92" s="98"/>
      <c r="H92" s="98"/>
      <c r="I92" s="98"/>
      <c r="J92" s="98"/>
      <c r="K92" s="98"/>
      <c r="L92" s="98"/>
      <c r="M92" s="98"/>
      <c r="N92" s="98"/>
      <c r="O92" s="98"/>
      <c r="P92" s="98"/>
      <c r="Q92" s="98"/>
      <c r="R92" s="98"/>
      <c r="S92" s="98"/>
      <c r="T92" s="98"/>
      <c r="U92" s="98"/>
      <c r="V92" s="99"/>
    </row>
    <row r="93" spans="2:22" x14ac:dyDescent="0.2">
      <c r="B93" s="97"/>
      <c r="C93" s="98"/>
      <c r="D93" s="98"/>
      <c r="E93" s="98"/>
      <c r="F93" s="98"/>
      <c r="G93" s="98"/>
      <c r="H93" s="98"/>
      <c r="I93" s="98"/>
      <c r="J93" s="98"/>
      <c r="K93" s="98"/>
      <c r="L93" s="98"/>
      <c r="M93" s="98"/>
      <c r="N93" s="98"/>
      <c r="O93" s="98"/>
      <c r="P93" s="98"/>
      <c r="Q93" s="98"/>
      <c r="R93" s="98"/>
      <c r="S93" s="98"/>
      <c r="T93" s="98"/>
      <c r="U93" s="98"/>
      <c r="V93" s="99"/>
    </row>
    <row r="94" spans="2:22" x14ac:dyDescent="0.2">
      <c r="B94" s="97"/>
      <c r="C94" s="98"/>
      <c r="D94" s="98"/>
      <c r="E94" s="98"/>
      <c r="F94" s="98"/>
      <c r="G94" s="98"/>
      <c r="H94" s="98"/>
      <c r="I94" s="98"/>
      <c r="J94" s="98"/>
      <c r="K94" s="98"/>
      <c r="L94" s="98"/>
      <c r="M94" s="98"/>
      <c r="N94" s="98"/>
      <c r="O94" s="98"/>
      <c r="P94" s="98"/>
      <c r="Q94" s="98"/>
      <c r="R94" s="98"/>
      <c r="S94" s="98"/>
      <c r="T94" s="98"/>
      <c r="U94" s="98"/>
      <c r="V94" s="99"/>
    </row>
    <row r="95" spans="2:22" x14ac:dyDescent="0.2">
      <c r="B95" s="97"/>
      <c r="C95" s="98"/>
      <c r="D95" s="98"/>
      <c r="E95" s="98"/>
      <c r="F95" s="98"/>
      <c r="G95" s="98"/>
      <c r="H95" s="98"/>
      <c r="I95" s="98"/>
      <c r="J95" s="98"/>
      <c r="K95" s="98"/>
      <c r="L95" s="98"/>
      <c r="M95" s="98"/>
      <c r="N95" s="98"/>
      <c r="O95" s="98"/>
      <c r="P95" s="98"/>
      <c r="Q95" s="98"/>
      <c r="R95" s="98"/>
      <c r="S95" s="98"/>
      <c r="T95" s="98"/>
      <c r="U95" s="98"/>
      <c r="V95" s="99"/>
    </row>
    <row r="96" spans="2:22" x14ac:dyDescent="0.2">
      <c r="B96" s="97"/>
      <c r="C96" s="98"/>
      <c r="D96" s="98"/>
      <c r="E96" s="98"/>
      <c r="F96" s="98"/>
      <c r="G96" s="98"/>
      <c r="H96" s="98"/>
      <c r="I96" s="98"/>
      <c r="J96" s="98"/>
      <c r="K96" s="98"/>
      <c r="L96" s="98"/>
      <c r="M96" s="98"/>
      <c r="N96" s="98"/>
      <c r="O96" s="98"/>
      <c r="P96" s="98"/>
      <c r="Q96" s="98"/>
      <c r="R96" s="98"/>
      <c r="S96" s="98"/>
      <c r="T96" s="98"/>
      <c r="U96" s="98"/>
      <c r="V96" s="99"/>
    </row>
    <row r="97" spans="2:25" x14ac:dyDescent="0.2">
      <c r="B97" s="97"/>
      <c r="C97" s="98"/>
      <c r="D97" s="98"/>
      <c r="E97" s="98"/>
      <c r="F97" s="98"/>
      <c r="G97" s="98"/>
      <c r="H97" s="98"/>
      <c r="I97" s="98"/>
      <c r="J97" s="98"/>
      <c r="K97" s="98"/>
      <c r="L97" s="98"/>
      <c r="M97" s="98"/>
      <c r="N97" s="98"/>
      <c r="O97" s="98"/>
      <c r="P97" s="98"/>
      <c r="Q97" s="98"/>
      <c r="R97" s="98"/>
      <c r="S97" s="98"/>
      <c r="T97" s="98"/>
      <c r="U97" s="98"/>
      <c r="V97" s="99"/>
    </row>
    <row r="98" spans="2:25" x14ac:dyDescent="0.2">
      <c r="B98" s="97"/>
      <c r="C98" s="98"/>
      <c r="D98" s="98"/>
      <c r="E98" s="98"/>
      <c r="F98" s="98"/>
      <c r="G98" s="98"/>
      <c r="H98" s="98"/>
      <c r="I98" s="98"/>
      <c r="J98" s="98"/>
      <c r="K98" s="98"/>
      <c r="L98" s="98"/>
      <c r="M98" s="98"/>
      <c r="N98" s="98"/>
      <c r="O98" s="98"/>
      <c r="P98" s="98"/>
      <c r="Q98" s="98"/>
      <c r="R98" s="98"/>
      <c r="S98" s="98"/>
      <c r="T98" s="98"/>
      <c r="U98" s="98"/>
      <c r="V98" s="99"/>
    </row>
    <row r="99" spans="2:25" x14ac:dyDescent="0.2">
      <c r="B99" s="97"/>
      <c r="C99" s="98"/>
      <c r="D99" s="98"/>
      <c r="E99" s="98"/>
      <c r="F99" s="98"/>
      <c r="G99" s="98"/>
      <c r="H99" s="98"/>
      <c r="I99" s="98"/>
      <c r="J99" s="98"/>
      <c r="K99" s="98"/>
      <c r="L99" s="98"/>
      <c r="M99" s="98"/>
      <c r="N99" s="98"/>
      <c r="O99" s="98"/>
      <c r="P99" s="98"/>
      <c r="Q99" s="98"/>
      <c r="R99" s="98"/>
      <c r="S99" s="98"/>
      <c r="T99" s="98"/>
      <c r="U99" s="98"/>
      <c r="V99" s="99"/>
    </row>
    <row r="100" spans="2:25" x14ac:dyDescent="0.2">
      <c r="B100" s="97"/>
      <c r="C100" s="98"/>
      <c r="D100" s="98"/>
      <c r="E100" s="98"/>
      <c r="F100" s="98"/>
      <c r="G100" s="98"/>
      <c r="H100" s="98"/>
      <c r="I100" s="98"/>
      <c r="J100" s="98"/>
      <c r="K100" s="98"/>
      <c r="L100" s="98"/>
      <c r="M100" s="98"/>
      <c r="N100" s="98"/>
      <c r="O100" s="98"/>
      <c r="P100" s="98"/>
      <c r="Q100" s="98"/>
      <c r="R100" s="98"/>
      <c r="S100" s="98"/>
      <c r="T100" s="98"/>
      <c r="U100" s="98"/>
      <c r="V100" s="99"/>
    </row>
    <row r="101" spans="2:25" x14ac:dyDescent="0.2">
      <c r="B101" s="97"/>
      <c r="C101" s="98"/>
      <c r="D101" s="98"/>
      <c r="E101" s="98"/>
      <c r="F101" s="98"/>
      <c r="G101" s="98"/>
      <c r="H101" s="98"/>
      <c r="I101" s="98"/>
      <c r="J101" s="98"/>
      <c r="K101" s="98"/>
      <c r="L101" s="98"/>
      <c r="M101" s="98"/>
      <c r="N101" s="98"/>
      <c r="O101" s="98"/>
      <c r="P101" s="98"/>
      <c r="Q101" s="98"/>
      <c r="R101" s="98"/>
      <c r="S101" s="98"/>
      <c r="T101" s="98"/>
      <c r="U101" s="98"/>
      <c r="V101" s="99"/>
    </row>
    <row r="102" spans="2:25" x14ac:dyDescent="0.2">
      <c r="B102" s="97"/>
      <c r="C102" s="98"/>
      <c r="D102" s="98"/>
      <c r="E102" s="98"/>
      <c r="F102" s="98"/>
      <c r="G102" s="98"/>
      <c r="H102" s="98"/>
      <c r="I102" s="98"/>
      <c r="J102" s="98"/>
      <c r="K102" s="98"/>
      <c r="L102" s="98"/>
      <c r="M102" s="98"/>
      <c r="N102" s="98"/>
      <c r="O102" s="98"/>
      <c r="P102" s="98"/>
      <c r="Q102" s="98"/>
      <c r="R102" s="98"/>
      <c r="S102" s="98"/>
      <c r="T102" s="98"/>
      <c r="U102" s="98"/>
      <c r="V102" s="99"/>
    </row>
    <row r="103" spans="2:25" x14ac:dyDescent="0.2">
      <c r="B103" s="97"/>
      <c r="C103" s="98"/>
      <c r="D103" s="98"/>
      <c r="E103" s="98"/>
      <c r="F103" s="98"/>
      <c r="G103" s="98"/>
      <c r="H103" s="98"/>
      <c r="I103" s="98"/>
      <c r="J103" s="98"/>
      <c r="K103" s="98"/>
      <c r="L103" s="98"/>
      <c r="M103" s="98"/>
      <c r="N103" s="98"/>
      <c r="O103" s="98"/>
      <c r="P103" s="98"/>
      <c r="Q103" s="98"/>
      <c r="R103" s="98"/>
      <c r="S103" s="98"/>
      <c r="T103" s="98"/>
      <c r="U103" s="98"/>
      <c r="V103" s="99"/>
    </row>
    <row r="104" spans="2:25" x14ac:dyDescent="0.2">
      <c r="B104" s="97"/>
      <c r="C104" s="98"/>
      <c r="D104" s="98"/>
      <c r="E104" s="98"/>
      <c r="F104" s="98"/>
      <c r="G104" s="98"/>
      <c r="H104" s="98"/>
      <c r="I104" s="98"/>
      <c r="J104" s="98"/>
      <c r="K104" s="98"/>
      <c r="L104" s="98"/>
      <c r="M104" s="98"/>
      <c r="N104" s="98"/>
      <c r="O104" s="98"/>
      <c r="P104" s="98"/>
      <c r="Q104" s="98"/>
      <c r="R104" s="98"/>
      <c r="S104" s="98"/>
      <c r="T104" s="98"/>
      <c r="U104" s="98"/>
      <c r="V104" s="99"/>
    </row>
    <row r="105" spans="2:25" ht="13.5" thickBot="1" x14ac:dyDescent="0.25">
      <c r="B105" s="100"/>
      <c r="C105" s="101"/>
      <c r="D105" s="101"/>
      <c r="E105" s="101"/>
      <c r="F105" s="101"/>
      <c r="G105" s="101"/>
      <c r="H105" s="101"/>
      <c r="I105" s="101"/>
      <c r="J105" s="101"/>
      <c r="K105" s="101"/>
      <c r="L105" s="101"/>
      <c r="M105" s="101"/>
      <c r="N105" s="101"/>
      <c r="O105" s="101"/>
      <c r="P105" s="101"/>
      <c r="Q105" s="101"/>
      <c r="R105" s="101"/>
      <c r="S105" s="101"/>
      <c r="T105" s="101"/>
      <c r="U105" s="101"/>
      <c r="V105" s="102"/>
    </row>
    <row r="106" spans="2:25" ht="13.5" thickBot="1" x14ac:dyDescent="0.25">
      <c r="B106" s="103" t="s">
        <v>290</v>
      </c>
      <c r="C106" s="104"/>
      <c r="D106" s="104"/>
      <c r="E106" s="104"/>
      <c r="F106" s="104"/>
      <c r="G106" s="104"/>
      <c r="H106" s="104"/>
      <c r="I106" s="104"/>
      <c r="J106" s="104"/>
      <c r="K106" s="104"/>
      <c r="L106" s="104"/>
      <c r="M106" s="104"/>
      <c r="N106" s="104"/>
      <c r="O106" s="104"/>
      <c r="P106" s="104"/>
      <c r="Q106" s="104"/>
      <c r="R106" s="104"/>
      <c r="S106" s="104"/>
      <c r="T106" s="104"/>
      <c r="U106" s="104"/>
      <c r="V106" s="105"/>
    </row>
    <row r="107" spans="2:25" x14ac:dyDescent="0.2">
      <c r="B107" s="94"/>
      <c r="C107" s="95"/>
      <c r="D107" s="95"/>
      <c r="E107" s="95"/>
      <c r="F107" s="95"/>
      <c r="G107" s="95"/>
      <c r="H107" s="95"/>
      <c r="I107" s="95"/>
      <c r="J107" s="95"/>
      <c r="K107" s="95"/>
      <c r="L107" s="95"/>
      <c r="M107" s="95"/>
      <c r="N107" s="95"/>
      <c r="O107" s="95"/>
      <c r="P107" s="95"/>
      <c r="Q107" s="95"/>
      <c r="R107" s="95"/>
      <c r="S107" s="95"/>
      <c r="T107" s="95"/>
      <c r="U107" s="95"/>
      <c r="V107" s="96"/>
    </row>
    <row r="108" spans="2:25" x14ac:dyDescent="0.2">
      <c r="B108" s="132" t="s">
        <v>291</v>
      </c>
      <c r="C108" s="98"/>
      <c r="D108" s="98"/>
      <c r="E108" s="98"/>
      <c r="F108" s="98"/>
      <c r="G108" s="98"/>
      <c r="H108" s="98"/>
      <c r="I108" s="98"/>
      <c r="J108" s="98"/>
      <c r="K108" s="98"/>
      <c r="L108" s="98"/>
      <c r="M108" s="98"/>
      <c r="N108" s="98"/>
      <c r="O108" s="98"/>
      <c r="P108" s="98"/>
      <c r="Q108" s="98"/>
      <c r="R108" s="98"/>
      <c r="S108" s="98"/>
      <c r="T108" s="98"/>
      <c r="U108" s="98"/>
      <c r="V108" s="99"/>
      <c r="Y108" s="83"/>
    </row>
    <row r="109" spans="2:25" x14ac:dyDescent="0.2">
      <c r="B109" s="133"/>
      <c r="C109" s="98"/>
      <c r="D109" s="98"/>
      <c r="E109" s="98"/>
      <c r="F109" s="98"/>
      <c r="G109" s="98"/>
      <c r="H109" s="98"/>
      <c r="I109" s="98"/>
      <c r="J109" s="98"/>
      <c r="K109" s="98"/>
      <c r="L109" s="98"/>
      <c r="M109" s="98"/>
      <c r="N109" s="98"/>
      <c r="O109" s="98"/>
      <c r="P109" s="98"/>
      <c r="Q109" s="98"/>
      <c r="R109" s="98"/>
      <c r="S109" s="98"/>
      <c r="T109" s="98"/>
      <c r="U109" s="98"/>
      <c r="V109" s="99"/>
    </row>
    <row r="110" spans="2:25" ht="12.75" customHeight="1" x14ac:dyDescent="0.2">
      <c r="B110" s="251" t="s">
        <v>292</v>
      </c>
      <c r="C110" s="252"/>
      <c r="D110" s="252"/>
      <c r="E110" s="252"/>
      <c r="F110" s="252"/>
      <c r="G110" s="252"/>
      <c r="H110" s="252"/>
      <c r="I110" s="252"/>
      <c r="J110" s="252"/>
      <c r="K110" s="252"/>
      <c r="L110" s="252"/>
      <c r="M110" s="98"/>
      <c r="N110" s="98"/>
      <c r="O110" s="98"/>
      <c r="P110" s="98"/>
      <c r="Q110" s="98"/>
      <c r="R110" s="98"/>
      <c r="S110" s="98"/>
      <c r="T110" s="98"/>
      <c r="U110" s="98"/>
      <c r="V110" s="99"/>
    </row>
    <row r="111" spans="2:25" x14ac:dyDescent="0.2">
      <c r="B111" s="251"/>
      <c r="C111" s="252"/>
      <c r="D111" s="252"/>
      <c r="E111" s="252"/>
      <c r="F111" s="252"/>
      <c r="G111" s="252"/>
      <c r="H111" s="252"/>
      <c r="I111" s="252"/>
      <c r="J111" s="252"/>
      <c r="K111" s="252"/>
      <c r="L111" s="252"/>
      <c r="M111" s="98"/>
      <c r="N111" s="98"/>
      <c r="O111" s="98"/>
      <c r="P111" s="98"/>
      <c r="Q111" s="98"/>
      <c r="R111" s="98"/>
      <c r="S111" s="98"/>
      <c r="T111" s="98"/>
      <c r="U111" s="98"/>
      <c r="V111" s="99"/>
    </row>
    <row r="112" spans="2:25" x14ac:dyDescent="0.2">
      <c r="B112" s="251"/>
      <c r="C112" s="252"/>
      <c r="D112" s="252"/>
      <c r="E112" s="252"/>
      <c r="F112" s="252"/>
      <c r="G112" s="252"/>
      <c r="H112" s="252"/>
      <c r="I112" s="252"/>
      <c r="J112" s="252"/>
      <c r="K112" s="252"/>
      <c r="L112" s="252"/>
      <c r="M112" s="98"/>
      <c r="N112" s="98"/>
      <c r="O112" s="98"/>
      <c r="P112" s="98"/>
      <c r="Q112" s="98"/>
      <c r="R112" s="98"/>
      <c r="S112" s="98"/>
      <c r="T112" s="98"/>
      <c r="U112" s="98"/>
      <c r="V112" s="99"/>
    </row>
    <row r="113" spans="2:22" x14ac:dyDescent="0.2">
      <c r="B113" s="251"/>
      <c r="C113" s="252"/>
      <c r="D113" s="252"/>
      <c r="E113" s="252"/>
      <c r="F113" s="252"/>
      <c r="G113" s="252"/>
      <c r="H113" s="252"/>
      <c r="I113" s="252"/>
      <c r="J113" s="252"/>
      <c r="K113" s="252"/>
      <c r="L113" s="252"/>
      <c r="M113" s="98"/>
      <c r="N113" s="98"/>
      <c r="O113" s="98"/>
      <c r="P113" s="98"/>
      <c r="Q113" s="98"/>
      <c r="R113" s="98"/>
      <c r="S113" s="98"/>
      <c r="T113" s="98"/>
      <c r="U113" s="98"/>
      <c r="V113" s="99"/>
    </row>
    <row r="114" spans="2:22" x14ac:dyDescent="0.2">
      <c r="B114" s="251"/>
      <c r="C114" s="252"/>
      <c r="D114" s="252"/>
      <c r="E114" s="252"/>
      <c r="F114" s="252"/>
      <c r="G114" s="252"/>
      <c r="H114" s="252"/>
      <c r="I114" s="252"/>
      <c r="J114" s="252"/>
      <c r="K114" s="252"/>
      <c r="L114" s="252"/>
      <c r="M114" s="98"/>
      <c r="N114" s="98"/>
      <c r="O114" s="98"/>
      <c r="P114" s="98"/>
      <c r="Q114" s="98"/>
      <c r="R114" s="98"/>
      <c r="S114" s="98"/>
      <c r="T114" s="98"/>
      <c r="U114" s="98"/>
      <c r="V114" s="99"/>
    </row>
    <row r="115" spans="2:22" x14ac:dyDescent="0.2">
      <c r="B115" s="251"/>
      <c r="C115" s="252"/>
      <c r="D115" s="252"/>
      <c r="E115" s="252"/>
      <c r="F115" s="252"/>
      <c r="G115" s="252"/>
      <c r="H115" s="252"/>
      <c r="I115" s="252"/>
      <c r="J115" s="252"/>
      <c r="K115" s="252"/>
      <c r="L115" s="252"/>
      <c r="M115" s="98"/>
      <c r="N115" s="98"/>
      <c r="O115" s="98"/>
      <c r="P115" s="98"/>
      <c r="Q115" s="98"/>
      <c r="R115" s="98"/>
      <c r="S115" s="98"/>
      <c r="T115" s="98"/>
      <c r="U115" s="98"/>
      <c r="V115" s="99"/>
    </row>
    <row r="116" spans="2:22" x14ac:dyDescent="0.2">
      <c r="B116" s="251"/>
      <c r="C116" s="252"/>
      <c r="D116" s="252"/>
      <c r="E116" s="252"/>
      <c r="F116" s="252"/>
      <c r="G116" s="252"/>
      <c r="H116" s="252"/>
      <c r="I116" s="252"/>
      <c r="J116" s="252"/>
      <c r="K116" s="252"/>
      <c r="L116" s="252"/>
      <c r="M116" s="98"/>
      <c r="N116" s="98"/>
      <c r="O116" s="98"/>
      <c r="P116" s="98"/>
      <c r="Q116" s="98"/>
      <c r="R116" s="98"/>
      <c r="S116" s="98"/>
      <c r="T116" s="98"/>
      <c r="U116" s="98"/>
      <c r="V116" s="99"/>
    </row>
    <row r="117" spans="2:22" x14ac:dyDescent="0.2">
      <c r="B117" s="251"/>
      <c r="C117" s="252"/>
      <c r="D117" s="252"/>
      <c r="E117" s="252"/>
      <c r="F117" s="252"/>
      <c r="G117" s="252"/>
      <c r="H117" s="252"/>
      <c r="I117" s="252"/>
      <c r="J117" s="252"/>
      <c r="K117" s="252"/>
      <c r="L117" s="252"/>
      <c r="M117" s="98"/>
      <c r="N117" s="98"/>
      <c r="O117" s="98"/>
      <c r="P117" s="98"/>
      <c r="Q117" s="98"/>
      <c r="R117" s="98"/>
      <c r="S117" s="98"/>
      <c r="T117" s="98"/>
      <c r="U117" s="98"/>
      <c r="V117" s="99"/>
    </row>
    <row r="118" spans="2:22" x14ac:dyDescent="0.2">
      <c r="B118" s="134"/>
      <c r="C118" s="110"/>
      <c r="D118" s="110"/>
      <c r="E118" s="110"/>
      <c r="F118" s="110"/>
      <c r="G118" s="110"/>
      <c r="H118" s="110"/>
      <c r="I118" s="110"/>
      <c r="J118" s="110"/>
      <c r="K118" s="110"/>
      <c r="L118" s="110"/>
      <c r="M118" s="98"/>
      <c r="N118" s="98"/>
      <c r="O118" s="98"/>
      <c r="P118" s="98"/>
      <c r="Q118" s="98"/>
      <c r="R118" s="98"/>
      <c r="S118" s="98"/>
      <c r="T118" s="98"/>
      <c r="U118" s="98"/>
      <c r="V118" s="99"/>
    </row>
    <row r="119" spans="2:22" x14ac:dyDescent="0.2">
      <c r="B119" s="134"/>
      <c r="C119" s="113" t="s">
        <v>293</v>
      </c>
      <c r="D119" s="113" t="s">
        <v>294</v>
      </c>
      <c r="E119" s="113" t="s">
        <v>295</v>
      </c>
      <c r="F119" s="113" t="s">
        <v>296</v>
      </c>
      <c r="G119" s="113" t="s">
        <v>304</v>
      </c>
      <c r="H119" s="98"/>
      <c r="I119" s="110"/>
      <c r="J119" s="110"/>
      <c r="K119" s="110"/>
      <c r="L119" s="110"/>
      <c r="M119" s="98"/>
      <c r="N119" s="98"/>
      <c r="O119" s="98"/>
      <c r="P119" s="98"/>
      <c r="Q119" s="98"/>
      <c r="R119" s="98"/>
      <c r="S119" s="98"/>
      <c r="T119" s="98"/>
      <c r="U119" s="98"/>
      <c r="V119" s="99"/>
    </row>
    <row r="120" spans="2:22" x14ac:dyDescent="0.2">
      <c r="B120" s="134"/>
      <c r="C120" s="254">
        <v>1</v>
      </c>
      <c r="D120" s="255" t="s">
        <v>297</v>
      </c>
      <c r="E120" s="111" t="s">
        <v>298</v>
      </c>
      <c r="F120" s="112">
        <v>1005632</v>
      </c>
      <c r="G120" s="112"/>
      <c r="H120" s="98"/>
      <c r="I120" s="110"/>
      <c r="J120" s="110"/>
      <c r="K120" s="110"/>
      <c r="L120" s="110"/>
      <c r="M120" s="98"/>
      <c r="N120" s="98"/>
      <c r="O120" s="98"/>
      <c r="P120" s="98"/>
      <c r="Q120" s="98"/>
      <c r="R120" s="98"/>
      <c r="S120" s="98"/>
      <c r="T120" s="98"/>
      <c r="U120" s="98"/>
      <c r="V120" s="99"/>
    </row>
    <row r="121" spans="2:22" x14ac:dyDescent="0.2">
      <c r="B121" s="134"/>
      <c r="C121" s="254"/>
      <c r="D121" s="254"/>
      <c r="E121" s="111" t="s">
        <v>299</v>
      </c>
      <c r="F121" s="112">
        <v>100567</v>
      </c>
      <c r="G121" s="112"/>
      <c r="H121" s="98"/>
      <c r="I121" s="110"/>
      <c r="J121" s="110"/>
      <c r="K121" s="110"/>
      <c r="L121" s="110"/>
      <c r="M121" s="98"/>
      <c r="N121" s="98"/>
      <c r="O121" s="98"/>
      <c r="P121" s="98"/>
      <c r="Q121" s="98"/>
      <c r="R121" s="98"/>
      <c r="S121" s="98"/>
      <c r="T121" s="98"/>
      <c r="U121" s="98"/>
      <c r="V121" s="99"/>
    </row>
    <row r="122" spans="2:22" x14ac:dyDescent="0.2">
      <c r="B122" s="97"/>
      <c r="C122" s="254">
        <v>2</v>
      </c>
      <c r="D122" s="255" t="s">
        <v>300</v>
      </c>
      <c r="E122" s="111" t="s">
        <v>298</v>
      </c>
      <c r="F122" s="112">
        <v>-3268879</v>
      </c>
      <c r="G122" s="112">
        <f>ABS(F122-F120)</f>
        <v>4274511</v>
      </c>
      <c r="H122" s="98"/>
      <c r="I122" s="98"/>
      <c r="J122" s="98"/>
      <c r="K122" s="98"/>
      <c r="L122" s="98"/>
      <c r="M122" s="98"/>
      <c r="N122" s="98"/>
      <c r="O122" s="98"/>
      <c r="P122" s="98"/>
      <c r="Q122" s="98"/>
      <c r="R122" s="98"/>
      <c r="S122" s="98"/>
      <c r="T122" s="98"/>
      <c r="U122" s="98"/>
      <c r="V122" s="99"/>
    </row>
    <row r="123" spans="2:22" x14ac:dyDescent="0.2">
      <c r="B123" s="97"/>
      <c r="C123" s="254"/>
      <c r="D123" s="254"/>
      <c r="E123" s="111" t="s">
        <v>299</v>
      </c>
      <c r="F123" s="112">
        <v>-326851</v>
      </c>
      <c r="G123" s="112">
        <f t="shared" ref="G123:G127" si="0">ABS(F123-F121)</f>
        <v>427418</v>
      </c>
      <c r="H123" s="108" t="s">
        <v>301</v>
      </c>
      <c r="I123" s="98"/>
      <c r="J123" s="98"/>
      <c r="K123" s="98"/>
      <c r="L123" s="98"/>
      <c r="M123" s="98"/>
      <c r="N123" s="98"/>
      <c r="O123" s="98"/>
      <c r="P123" s="98"/>
      <c r="Q123" s="98"/>
      <c r="R123" s="98"/>
      <c r="S123" s="98"/>
      <c r="T123" s="98"/>
      <c r="U123" s="98"/>
      <c r="V123" s="99"/>
    </row>
    <row r="124" spans="2:22" x14ac:dyDescent="0.2">
      <c r="B124" s="97"/>
      <c r="C124" s="254">
        <v>3</v>
      </c>
      <c r="D124" s="255" t="s">
        <v>297</v>
      </c>
      <c r="E124" s="111" t="s">
        <v>298</v>
      </c>
      <c r="F124" s="112">
        <v>1005580</v>
      </c>
      <c r="G124" s="112">
        <f t="shared" si="0"/>
        <v>4274459</v>
      </c>
      <c r="H124" s="98"/>
      <c r="I124" s="98"/>
      <c r="J124" s="98"/>
      <c r="K124" s="98"/>
      <c r="L124" s="98"/>
      <c r="M124" s="98"/>
      <c r="N124" s="98"/>
      <c r="O124" s="98"/>
      <c r="P124" s="98"/>
      <c r="Q124" s="98"/>
      <c r="R124" s="98"/>
      <c r="S124" s="98"/>
      <c r="T124" s="98"/>
      <c r="U124" s="98"/>
      <c r="V124" s="99"/>
    </row>
    <row r="125" spans="2:22" x14ac:dyDescent="0.2">
      <c r="B125" s="97"/>
      <c r="C125" s="254"/>
      <c r="D125" s="254"/>
      <c r="E125" s="111" t="s">
        <v>299</v>
      </c>
      <c r="F125" s="112">
        <v>100561</v>
      </c>
      <c r="G125" s="112">
        <f t="shared" si="0"/>
        <v>427412</v>
      </c>
      <c r="H125" s="108" t="s">
        <v>301</v>
      </c>
      <c r="I125" s="98"/>
      <c r="J125" s="98"/>
      <c r="K125" s="98"/>
      <c r="L125" s="98"/>
      <c r="M125" s="98"/>
      <c r="N125" s="98"/>
      <c r="O125" s="98"/>
      <c r="P125" s="98"/>
      <c r="Q125" s="98"/>
      <c r="R125" s="98"/>
      <c r="S125" s="98"/>
      <c r="T125" s="98"/>
      <c r="U125" s="98"/>
      <c r="V125" s="99"/>
    </row>
    <row r="126" spans="2:22" x14ac:dyDescent="0.2">
      <c r="B126" s="97"/>
      <c r="C126" s="254">
        <v>4</v>
      </c>
      <c r="D126" s="255" t="s">
        <v>300</v>
      </c>
      <c r="E126" s="111" t="s">
        <v>298</v>
      </c>
      <c r="F126" s="112">
        <v>-3268897</v>
      </c>
      <c r="G126" s="112">
        <f t="shared" si="0"/>
        <v>4274477</v>
      </c>
      <c r="H126" s="98"/>
      <c r="I126" s="98"/>
      <c r="J126" s="98"/>
      <c r="K126" s="98"/>
      <c r="L126" s="98"/>
      <c r="M126" s="98"/>
      <c r="N126" s="98"/>
      <c r="O126" s="98"/>
      <c r="P126" s="98"/>
      <c r="Q126" s="98"/>
      <c r="R126" s="98"/>
      <c r="S126" s="98"/>
      <c r="T126" s="98"/>
      <c r="U126" s="98"/>
      <c r="V126" s="99"/>
    </row>
    <row r="127" spans="2:22" x14ac:dyDescent="0.2">
      <c r="B127" s="97"/>
      <c r="C127" s="254"/>
      <c r="D127" s="254"/>
      <c r="E127" s="111" t="s">
        <v>299</v>
      </c>
      <c r="F127" s="112">
        <v>-326854</v>
      </c>
      <c r="G127" s="112">
        <f t="shared" si="0"/>
        <v>427415</v>
      </c>
      <c r="H127" s="108" t="s">
        <v>301</v>
      </c>
      <c r="I127" s="98"/>
      <c r="J127" s="98"/>
      <c r="K127" s="98"/>
      <c r="L127" s="98"/>
      <c r="M127" s="98"/>
      <c r="N127" s="98"/>
      <c r="O127" s="98"/>
      <c r="P127" s="98"/>
      <c r="Q127" s="98"/>
      <c r="R127" s="98"/>
      <c r="S127" s="98"/>
      <c r="T127" s="98"/>
      <c r="U127" s="98"/>
      <c r="V127" s="99"/>
    </row>
    <row r="128" spans="2:22" x14ac:dyDescent="0.2">
      <c r="B128" s="97"/>
      <c r="C128" s="98"/>
      <c r="D128" s="98"/>
      <c r="E128" s="98"/>
      <c r="F128" s="98"/>
      <c r="G128" s="98"/>
      <c r="H128" s="98"/>
      <c r="I128" s="98"/>
      <c r="J128" s="98"/>
      <c r="K128" s="98"/>
      <c r="L128" s="98"/>
      <c r="M128" s="98"/>
      <c r="N128" s="98"/>
      <c r="O128" s="98"/>
      <c r="P128" s="98"/>
      <c r="Q128" s="98"/>
      <c r="R128" s="98"/>
      <c r="S128" s="98"/>
      <c r="T128" s="98"/>
      <c r="U128" s="98"/>
      <c r="V128" s="99"/>
    </row>
    <row r="129" spans="2:22" x14ac:dyDescent="0.2">
      <c r="B129" s="97"/>
      <c r="C129" s="98"/>
      <c r="D129" s="98"/>
      <c r="E129" s="98"/>
      <c r="F129" s="98"/>
      <c r="G129" s="98"/>
      <c r="H129" s="98"/>
      <c r="I129" s="98"/>
      <c r="J129" s="98"/>
      <c r="K129" s="98"/>
      <c r="L129" s="98"/>
      <c r="M129" s="98"/>
      <c r="N129" s="98"/>
      <c r="O129" s="98"/>
      <c r="P129" s="98"/>
      <c r="Q129" s="98"/>
      <c r="R129" s="98"/>
      <c r="S129" s="98"/>
      <c r="T129" s="98"/>
      <c r="U129" s="98"/>
      <c r="V129" s="99"/>
    </row>
    <row r="130" spans="2:22" x14ac:dyDescent="0.2">
      <c r="B130" s="251" t="s">
        <v>302</v>
      </c>
      <c r="C130" s="252"/>
      <c r="D130" s="252"/>
      <c r="E130" s="252"/>
      <c r="F130" s="252"/>
      <c r="G130" s="252"/>
      <c r="H130" s="252"/>
      <c r="I130" s="252"/>
      <c r="J130" s="252"/>
      <c r="K130" s="252"/>
      <c r="L130" s="252"/>
      <c r="M130" s="98"/>
      <c r="N130" s="98"/>
      <c r="O130" s="98"/>
      <c r="P130" s="98"/>
      <c r="Q130" s="98"/>
      <c r="R130" s="98"/>
      <c r="S130" s="98"/>
      <c r="T130" s="98"/>
      <c r="U130" s="98"/>
      <c r="V130" s="99"/>
    </row>
    <row r="131" spans="2:22" x14ac:dyDescent="0.2">
      <c r="B131" s="251"/>
      <c r="C131" s="252"/>
      <c r="D131" s="252"/>
      <c r="E131" s="252"/>
      <c r="F131" s="252"/>
      <c r="G131" s="252"/>
      <c r="H131" s="252"/>
      <c r="I131" s="252"/>
      <c r="J131" s="252"/>
      <c r="K131" s="252"/>
      <c r="L131" s="252"/>
      <c r="M131" s="98"/>
      <c r="N131" s="98"/>
      <c r="O131" s="98"/>
      <c r="P131" s="98"/>
      <c r="Q131" s="98"/>
      <c r="R131" s="98"/>
      <c r="S131" s="98"/>
      <c r="T131" s="98"/>
      <c r="U131" s="98"/>
      <c r="V131" s="99"/>
    </row>
    <row r="132" spans="2:22" x14ac:dyDescent="0.2">
      <c r="B132" s="251"/>
      <c r="C132" s="252"/>
      <c r="D132" s="252"/>
      <c r="E132" s="252"/>
      <c r="F132" s="252"/>
      <c r="G132" s="252"/>
      <c r="H132" s="252"/>
      <c r="I132" s="252"/>
      <c r="J132" s="252"/>
      <c r="K132" s="252"/>
      <c r="L132" s="252"/>
      <c r="M132" s="98"/>
      <c r="N132" s="98"/>
      <c r="O132" s="98"/>
      <c r="P132" s="98"/>
      <c r="Q132" s="98"/>
      <c r="R132" s="98"/>
      <c r="S132" s="98"/>
      <c r="T132" s="98"/>
      <c r="U132" s="98"/>
      <c r="V132" s="99"/>
    </row>
    <row r="133" spans="2:22" ht="12.75" customHeight="1" x14ac:dyDescent="0.2">
      <c r="B133" s="251"/>
      <c r="C133" s="252"/>
      <c r="D133" s="252"/>
      <c r="E133" s="252"/>
      <c r="F133" s="252"/>
      <c r="G133" s="252"/>
      <c r="H133" s="252"/>
      <c r="I133" s="252"/>
      <c r="J133" s="252"/>
      <c r="K133" s="252"/>
      <c r="L133" s="252"/>
      <c r="M133" s="98"/>
      <c r="N133" s="98"/>
      <c r="O133" s="98"/>
      <c r="P133" s="98"/>
      <c r="Q133" s="98"/>
      <c r="R133" s="98"/>
      <c r="S133" s="98"/>
      <c r="T133" s="98"/>
      <c r="U133" s="98"/>
      <c r="V133" s="99"/>
    </row>
    <row r="134" spans="2:22" x14ac:dyDescent="0.2">
      <c r="B134" s="251"/>
      <c r="C134" s="252"/>
      <c r="D134" s="252"/>
      <c r="E134" s="252"/>
      <c r="F134" s="252"/>
      <c r="G134" s="252"/>
      <c r="H134" s="252"/>
      <c r="I134" s="252"/>
      <c r="J134" s="252"/>
      <c r="K134" s="252"/>
      <c r="L134" s="252"/>
      <c r="M134" s="98"/>
      <c r="N134" s="98"/>
      <c r="O134" s="98"/>
      <c r="P134" s="98"/>
      <c r="Q134" s="98"/>
      <c r="R134" s="98"/>
      <c r="S134" s="98"/>
      <c r="T134" s="98"/>
      <c r="U134" s="98"/>
      <c r="V134" s="99"/>
    </row>
    <row r="135" spans="2:22" x14ac:dyDescent="0.2">
      <c r="B135" s="251"/>
      <c r="C135" s="252"/>
      <c r="D135" s="252"/>
      <c r="E135" s="252"/>
      <c r="F135" s="252"/>
      <c r="G135" s="252"/>
      <c r="H135" s="252"/>
      <c r="I135" s="252"/>
      <c r="J135" s="252"/>
      <c r="K135" s="252"/>
      <c r="L135" s="252"/>
      <c r="M135" s="98"/>
      <c r="N135" s="98"/>
      <c r="O135" s="98"/>
      <c r="P135" s="98"/>
      <c r="Q135" s="98"/>
      <c r="R135" s="98"/>
      <c r="S135" s="98"/>
      <c r="T135" s="98"/>
      <c r="U135" s="98"/>
      <c r="V135" s="99"/>
    </row>
    <row r="136" spans="2:22" x14ac:dyDescent="0.2">
      <c r="B136" s="135"/>
      <c r="C136" s="109"/>
      <c r="D136" s="109"/>
      <c r="E136" s="109"/>
      <c r="F136" s="109"/>
      <c r="G136" s="109"/>
      <c r="H136" s="109"/>
      <c r="I136" s="109"/>
      <c r="J136" s="109"/>
      <c r="K136" s="109"/>
      <c r="L136" s="109"/>
      <c r="M136" s="109"/>
      <c r="N136" s="109"/>
      <c r="O136" s="109"/>
      <c r="P136" s="109"/>
      <c r="Q136" s="109"/>
      <c r="R136" s="109"/>
      <c r="S136" s="109"/>
      <c r="T136" s="109"/>
      <c r="U136" s="109"/>
      <c r="V136" s="136"/>
    </row>
    <row r="137" spans="2:22" x14ac:dyDescent="0.2">
      <c r="B137" s="137"/>
      <c r="C137" s="107"/>
      <c r="D137" s="107"/>
      <c r="E137" s="107"/>
      <c r="F137" s="107"/>
      <c r="G137" s="107"/>
      <c r="H137" s="107"/>
      <c r="I137" s="107"/>
      <c r="J137" s="107"/>
      <c r="K137" s="107"/>
      <c r="L137" s="107"/>
      <c r="M137" s="107"/>
      <c r="N137" s="107"/>
      <c r="O137" s="107"/>
      <c r="P137" s="107"/>
      <c r="Q137" s="107"/>
      <c r="R137" s="107"/>
      <c r="S137" s="107"/>
      <c r="T137" s="107"/>
      <c r="U137" s="107"/>
      <c r="V137" s="138"/>
    </row>
    <row r="138" spans="2:22" x14ac:dyDescent="0.2">
      <c r="B138" s="132" t="s">
        <v>303</v>
      </c>
      <c r="C138" s="98"/>
      <c r="D138" s="98"/>
      <c r="E138" s="98"/>
      <c r="F138" s="98"/>
      <c r="G138" s="98"/>
      <c r="H138" s="98"/>
      <c r="I138" s="98"/>
      <c r="J138" s="98"/>
      <c r="K138" s="98"/>
      <c r="L138" s="98"/>
      <c r="M138" s="98"/>
      <c r="N138" s="98"/>
      <c r="O138" s="98"/>
      <c r="P138" s="98"/>
      <c r="Q138" s="98"/>
      <c r="R138" s="98"/>
      <c r="S138" s="98"/>
      <c r="T138" s="98"/>
      <c r="U138" s="98"/>
      <c r="V138" s="99"/>
    </row>
    <row r="139" spans="2:22" x14ac:dyDescent="0.2">
      <c r="B139" s="97"/>
      <c r="C139" s="98"/>
      <c r="D139" s="98"/>
      <c r="E139" s="98"/>
      <c r="F139" s="98"/>
      <c r="G139" s="98"/>
      <c r="H139" s="98"/>
      <c r="I139" s="98"/>
      <c r="J139" s="98"/>
      <c r="K139" s="98"/>
      <c r="L139" s="98"/>
      <c r="M139" s="98"/>
      <c r="N139" s="98"/>
      <c r="O139" s="98"/>
      <c r="P139" s="98"/>
      <c r="Q139" s="98"/>
      <c r="R139" s="98"/>
      <c r="S139" s="98"/>
      <c r="T139" s="98"/>
      <c r="U139" s="98"/>
      <c r="V139" s="99"/>
    </row>
    <row r="140" spans="2:22" ht="12.75" customHeight="1" x14ac:dyDescent="0.2">
      <c r="B140" s="251" t="s">
        <v>320</v>
      </c>
      <c r="C140" s="252"/>
      <c r="D140" s="252"/>
      <c r="E140" s="252"/>
      <c r="F140" s="252"/>
      <c r="G140" s="252"/>
      <c r="H140" s="252"/>
      <c r="I140" s="252"/>
      <c r="J140" s="252"/>
      <c r="K140" s="252"/>
      <c r="L140" s="252"/>
      <c r="M140" s="252"/>
      <c r="N140" s="252"/>
      <c r="O140" s="252"/>
      <c r="P140" s="252"/>
      <c r="Q140" s="252"/>
      <c r="R140" s="252"/>
      <c r="S140" s="252"/>
      <c r="T140" s="252"/>
      <c r="U140" s="252"/>
      <c r="V140" s="253"/>
    </row>
    <row r="141" spans="2:22" x14ac:dyDescent="0.2">
      <c r="B141" s="251"/>
      <c r="C141" s="252"/>
      <c r="D141" s="252"/>
      <c r="E141" s="252"/>
      <c r="F141" s="252"/>
      <c r="G141" s="252"/>
      <c r="H141" s="252"/>
      <c r="I141" s="252"/>
      <c r="J141" s="252"/>
      <c r="K141" s="252"/>
      <c r="L141" s="252"/>
      <c r="M141" s="252"/>
      <c r="N141" s="252"/>
      <c r="O141" s="252"/>
      <c r="P141" s="252"/>
      <c r="Q141" s="252"/>
      <c r="R141" s="252"/>
      <c r="S141" s="252"/>
      <c r="T141" s="252"/>
      <c r="U141" s="252"/>
      <c r="V141" s="253"/>
    </row>
    <row r="142" spans="2:22" x14ac:dyDescent="0.2">
      <c r="B142" s="251"/>
      <c r="C142" s="252"/>
      <c r="D142" s="252"/>
      <c r="E142" s="252"/>
      <c r="F142" s="252"/>
      <c r="G142" s="252"/>
      <c r="H142" s="252"/>
      <c r="I142" s="252"/>
      <c r="J142" s="252"/>
      <c r="K142" s="252"/>
      <c r="L142" s="252"/>
      <c r="M142" s="252"/>
      <c r="N142" s="252"/>
      <c r="O142" s="252"/>
      <c r="P142" s="252"/>
      <c r="Q142" s="252"/>
      <c r="R142" s="252"/>
      <c r="S142" s="252"/>
      <c r="T142" s="252"/>
      <c r="U142" s="252"/>
      <c r="V142" s="253"/>
    </row>
    <row r="143" spans="2:22" x14ac:dyDescent="0.2">
      <c r="B143" s="251"/>
      <c r="C143" s="252"/>
      <c r="D143" s="252"/>
      <c r="E143" s="252"/>
      <c r="F143" s="252"/>
      <c r="G143" s="252"/>
      <c r="H143" s="252"/>
      <c r="I143" s="252"/>
      <c r="J143" s="252"/>
      <c r="K143" s="252"/>
      <c r="L143" s="252"/>
      <c r="M143" s="252"/>
      <c r="N143" s="252"/>
      <c r="O143" s="252"/>
      <c r="P143" s="252"/>
      <c r="Q143" s="252"/>
      <c r="R143" s="252"/>
      <c r="S143" s="252"/>
      <c r="T143" s="252"/>
      <c r="U143" s="252"/>
      <c r="V143" s="253"/>
    </row>
    <row r="144" spans="2:22" x14ac:dyDescent="0.2">
      <c r="B144" s="97"/>
      <c r="C144" s="98"/>
      <c r="D144" s="98"/>
      <c r="E144" s="98"/>
      <c r="F144" s="98"/>
      <c r="G144" s="98"/>
      <c r="H144" s="98"/>
      <c r="I144" s="98"/>
      <c r="J144" s="98"/>
      <c r="K144" s="98"/>
      <c r="L144" s="98"/>
      <c r="M144" s="98"/>
      <c r="N144" s="98"/>
      <c r="O144" s="98"/>
      <c r="P144" s="98"/>
      <c r="Q144" s="98"/>
      <c r="R144" s="98"/>
      <c r="S144" s="98"/>
      <c r="T144" s="98"/>
      <c r="U144" s="98"/>
      <c r="V144" s="99"/>
    </row>
    <row r="145" spans="2:22" x14ac:dyDescent="0.2">
      <c r="B145" s="97"/>
      <c r="C145" s="113" t="s">
        <v>293</v>
      </c>
      <c r="D145" s="113" t="s">
        <v>295</v>
      </c>
      <c r="E145" s="113" t="s">
        <v>296</v>
      </c>
      <c r="F145" s="113" t="s">
        <v>304</v>
      </c>
      <c r="G145" s="130" t="s">
        <v>305</v>
      </c>
      <c r="H145" s="131"/>
      <c r="I145" s="131"/>
      <c r="J145" s="98"/>
      <c r="K145" s="98"/>
      <c r="L145" s="113" t="s">
        <v>293</v>
      </c>
      <c r="M145" s="113" t="s">
        <v>295</v>
      </c>
      <c r="N145" s="113" t="s">
        <v>296</v>
      </c>
      <c r="O145" s="113" t="s">
        <v>304</v>
      </c>
      <c r="P145" s="130" t="s">
        <v>306</v>
      </c>
      <c r="Q145" s="98"/>
      <c r="R145" s="98"/>
      <c r="S145" s="98"/>
      <c r="T145" s="98"/>
      <c r="U145" s="98"/>
      <c r="V145" s="99"/>
    </row>
    <row r="146" spans="2:22" x14ac:dyDescent="0.2">
      <c r="B146" s="97"/>
      <c r="C146" s="254">
        <v>0</v>
      </c>
      <c r="D146" s="111" t="s">
        <v>298</v>
      </c>
      <c r="E146" s="112">
        <v>-1000000</v>
      </c>
      <c r="F146" s="112"/>
      <c r="G146" s="98"/>
      <c r="H146" s="98"/>
      <c r="I146" s="98"/>
      <c r="J146" s="98"/>
      <c r="K146" s="98"/>
      <c r="L146" s="254">
        <v>0</v>
      </c>
      <c r="M146" s="111" t="s">
        <v>298</v>
      </c>
      <c r="N146" s="112">
        <v>-1000000</v>
      </c>
      <c r="O146" s="112"/>
      <c r="P146" s="98"/>
      <c r="Q146" s="98"/>
      <c r="R146" s="98"/>
      <c r="S146" s="98"/>
      <c r="T146" s="98"/>
      <c r="U146" s="98"/>
      <c r="V146" s="99"/>
    </row>
    <row r="147" spans="2:22" x14ac:dyDescent="0.2">
      <c r="B147" s="97"/>
      <c r="C147" s="254"/>
      <c r="D147" s="111" t="s">
        <v>299</v>
      </c>
      <c r="E147" s="112">
        <v>-100001</v>
      </c>
      <c r="F147" s="112"/>
      <c r="G147" s="98"/>
      <c r="H147" s="98"/>
      <c r="I147" s="98"/>
      <c r="J147" s="98"/>
      <c r="K147" s="98"/>
      <c r="L147" s="254"/>
      <c r="M147" s="111" t="s">
        <v>299</v>
      </c>
      <c r="N147" s="112">
        <v>-100000</v>
      </c>
      <c r="O147" s="112"/>
      <c r="P147" s="98"/>
      <c r="Q147" s="98"/>
      <c r="R147" s="98"/>
      <c r="S147" s="98"/>
      <c r="T147" s="98"/>
      <c r="U147" s="98"/>
      <c r="V147" s="99"/>
    </row>
    <row r="148" spans="2:22" x14ac:dyDescent="0.2">
      <c r="B148" s="97"/>
      <c r="C148" s="254">
        <v>1</v>
      </c>
      <c r="D148" s="111" t="s">
        <v>298</v>
      </c>
      <c r="E148" s="112">
        <v>-500000</v>
      </c>
      <c r="F148" s="112">
        <f>ABS(E148-E146)</f>
        <v>500000</v>
      </c>
      <c r="G148" s="98"/>
      <c r="H148" s="98"/>
      <c r="I148" s="98"/>
      <c r="J148" s="98"/>
      <c r="K148" s="98"/>
      <c r="L148" s="254">
        <v>1</v>
      </c>
      <c r="M148" s="111" t="s">
        <v>298</v>
      </c>
      <c r="N148" s="112">
        <v>-500000</v>
      </c>
      <c r="O148" s="112">
        <f>ABS(N148-N146)</f>
        <v>500000</v>
      </c>
      <c r="P148" s="98"/>
      <c r="Q148" s="98"/>
      <c r="R148" s="98"/>
      <c r="S148" s="98"/>
      <c r="T148" s="98"/>
      <c r="U148" s="98"/>
      <c r="V148" s="99"/>
    </row>
    <row r="149" spans="2:22" x14ac:dyDescent="0.2">
      <c r="B149" s="97"/>
      <c r="C149" s="254"/>
      <c r="D149" s="111" t="s">
        <v>299</v>
      </c>
      <c r="E149" s="112">
        <v>-50012</v>
      </c>
      <c r="F149" s="112">
        <f t="shared" ref="F149:F159" si="1">ABS(E149-E147)</f>
        <v>49989</v>
      </c>
      <c r="G149" s="98"/>
      <c r="H149" s="98"/>
      <c r="I149" s="98"/>
      <c r="J149" s="98"/>
      <c r="K149" s="98"/>
      <c r="L149" s="254"/>
      <c r="M149" s="111" t="s">
        <v>299</v>
      </c>
      <c r="N149" s="112">
        <v>-50016</v>
      </c>
      <c r="O149" s="112">
        <f t="shared" ref="O149:O159" si="2">ABS(N149-N147)</f>
        <v>49984</v>
      </c>
      <c r="P149" s="98"/>
      <c r="Q149" s="98"/>
      <c r="R149" s="98"/>
      <c r="S149" s="98"/>
      <c r="T149" s="98"/>
      <c r="U149" s="98"/>
      <c r="V149" s="99"/>
    </row>
    <row r="150" spans="2:22" x14ac:dyDescent="0.2">
      <c r="B150" s="97"/>
      <c r="C150" s="254">
        <v>2</v>
      </c>
      <c r="D150" s="111" t="s">
        <v>298</v>
      </c>
      <c r="E150" s="112">
        <v>-1000000</v>
      </c>
      <c r="F150" s="112">
        <f t="shared" si="1"/>
        <v>500000</v>
      </c>
      <c r="G150" s="98"/>
      <c r="H150" s="98"/>
      <c r="I150" s="98"/>
      <c r="J150" s="98"/>
      <c r="K150" s="98"/>
      <c r="L150" s="254">
        <v>2</v>
      </c>
      <c r="M150" s="111" t="s">
        <v>298</v>
      </c>
      <c r="N150" s="112">
        <v>-1000000</v>
      </c>
      <c r="O150" s="112">
        <f t="shared" si="2"/>
        <v>500000</v>
      </c>
      <c r="P150" s="98"/>
      <c r="Q150" s="98"/>
      <c r="R150" s="98"/>
      <c r="S150" s="98"/>
      <c r="T150" s="98"/>
      <c r="U150" s="98"/>
      <c r="V150" s="99"/>
    </row>
    <row r="151" spans="2:22" x14ac:dyDescent="0.2">
      <c r="B151" s="97"/>
      <c r="C151" s="254"/>
      <c r="D151" s="111" t="s">
        <v>299</v>
      </c>
      <c r="E151" s="112">
        <v>-99997</v>
      </c>
      <c r="F151" s="112">
        <f t="shared" si="1"/>
        <v>49985</v>
      </c>
      <c r="G151" s="98"/>
      <c r="H151" s="98"/>
      <c r="I151" s="98"/>
      <c r="J151" s="98"/>
      <c r="K151" s="98"/>
      <c r="L151" s="254"/>
      <c r="M151" s="111" t="s">
        <v>299</v>
      </c>
      <c r="N151" s="112">
        <v>-100000</v>
      </c>
      <c r="O151" s="112">
        <f t="shared" si="2"/>
        <v>49984</v>
      </c>
      <c r="P151" s="98"/>
      <c r="Q151" s="98"/>
      <c r="R151" s="98"/>
      <c r="S151" s="98"/>
      <c r="T151" s="98"/>
      <c r="U151" s="98"/>
      <c r="V151" s="99"/>
    </row>
    <row r="152" spans="2:22" x14ac:dyDescent="0.2">
      <c r="B152" s="97"/>
      <c r="C152" s="254">
        <v>3</v>
      </c>
      <c r="D152" s="111" t="s">
        <v>298</v>
      </c>
      <c r="E152" s="112">
        <v>-1500000</v>
      </c>
      <c r="F152" s="112">
        <f t="shared" si="1"/>
        <v>500000</v>
      </c>
      <c r="G152" s="98"/>
      <c r="H152" s="98"/>
      <c r="I152" s="98"/>
      <c r="J152" s="98"/>
      <c r="K152" s="98"/>
      <c r="L152" s="254">
        <v>3</v>
      </c>
      <c r="M152" s="111" t="s">
        <v>298</v>
      </c>
      <c r="N152" s="112">
        <v>-1500000</v>
      </c>
      <c r="O152" s="112">
        <f t="shared" si="2"/>
        <v>500000</v>
      </c>
      <c r="P152" s="98"/>
      <c r="Q152" s="98"/>
      <c r="R152" s="98"/>
      <c r="S152" s="98"/>
      <c r="T152" s="98"/>
      <c r="U152" s="98"/>
      <c r="V152" s="99"/>
    </row>
    <row r="153" spans="2:22" x14ac:dyDescent="0.2">
      <c r="B153" s="97"/>
      <c r="C153" s="254"/>
      <c r="D153" s="111" t="s">
        <v>299</v>
      </c>
      <c r="E153" s="112">
        <v>-149994</v>
      </c>
      <c r="F153" s="112">
        <f t="shared" si="1"/>
        <v>49997</v>
      </c>
      <c r="G153" s="98"/>
      <c r="H153" s="98"/>
      <c r="I153" s="98"/>
      <c r="J153" s="98"/>
      <c r="K153" s="98"/>
      <c r="L153" s="254"/>
      <c r="M153" s="111" t="s">
        <v>299</v>
      </c>
      <c r="N153" s="112">
        <v>-149998</v>
      </c>
      <c r="O153" s="112">
        <f t="shared" si="2"/>
        <v>49998</v>
      </c>
      <c r="P153" s="98"/>
      <c r="Q153" s="98"/>
      <c r="R153" s="98"/>
      <c r="S153" s="98"/>
      <c r="T153" s="98"/>
      <c r="U153" s="98"/>
      <c r="V153" s="99"/>
    </row>
    <row r="154" spans="2:22" x14ac:dyDescent="0.2">
      <c r="B154" s="97"/>
      <c r="C154" s="254">
        <v>4</v>
      </c>
      <c r="D154" s="111" t="s">
        <v>298</v>
      </c>
      <c r="E154" s="112">
        <v>-1000000</v>
      </c>
      <c r="F154" s="112">
        <f t="shared" si="1"/>
        <v>500000</v>
      </c>
      <c r="G154" s="98"/>
      <c r="H154" s="98"/>
      <c r="I154" s="98"/>
      <c r="J154" s="98"/>
      <c r="K154" s="98"/>
      <c r="L154" s="254">
        <v>4</v>
      </c>
      <c r="M154" s="111" t="s">
        <v>298</v>
      </c>
      <c r="N154" s="112">
        <v>-1000000</v>
      </c>
      <c r="O154" s="112">
        <f t="shared" si="2"/>
        <v>500000</v>
      </c>
      <c r="P154" s="98"/>
      <c r="Q154" s="98"/>
      <c r="R154" s="98"/>
      <c r="S154" s="98"/>
      <c r="T154" s="98"/>
      <c r="U154" s="98"/>
      <c r="V154" s="99"/>
    </row>
    <row r="155" spans="2:22" x14ac:dyDescent="0.2">
      <c r="B155" s="97"/>
      <c r="C155" s="254"/>
      <c r="D155" s="111" t="s">
        <v>299</v>
      </c>
      <c r="E155" s="112">
        <v>-100006</v>
      </c>
      <c r="F155" s="112">
        <f t="shared" si="1"/>
        <v>49988</v>
      </c>
      <c r="G155" s="98"/>
      <c r="H155" s="98"/>
      <c r="I155" s="98"/>
      <c r="J155" s="98"/>
      <c r="K155" s="98"/>
      <c r="L155" s="254"/>
      <c r="M155" s="111" t="s">
        <v>299</v>
      </c>
      <c r="N155" s="112">
        <v>-100009</v>
      </c>
      <c r="O155" s="112">
        <f t="shared" si="2"/>
        <v>49989</v>
      </c>
      <c r="P155" s="98"/>
      <c r="Q155" s="98"/>
      <c r="R155" s="98"/>
      <c r="S155" s="98"/>
      <c r="T155" s="98"/>
      <c r="U155" s="98"/>
      <c r="V155" s="99"/>
    </row>
    <row r="156" spans="2:22" x14ac:dyDescent="0.2">
      <c r="B156" s="97"/>
      <c r="C156" s="254">
        <v>5</v>
      </c>
      <c r="D156" s="111" t="s">
        <v>298</v>
      </c>
      <c r="E156" s="112">
        <v>-500000</v>
      </c>
      <c r="F156" s="112">
        <f t="shared" si="1"/>
        <v>500000</v>
      </c>
      <c r="G156" s="98"/>
      <c r="H156" s="98"/>
      <c r="I156" s="98"/>
      <c r="J156" s="98"/>
      <c r="K156" s="98"/>
      <c r="L156" s="254">
        <v>5</v>
      </c>
      <c r="M156" s="111" t="s">
        <v>298</v>
      </c>
      <c r="N156" s="112">
        <v>-500000</v>
      </c>
      <c r="O156" s="112">
        <f t="shared" si="2"/>
        <v>500000</v>
      </c>
      <c r="P156" s="98"/>
      <c r="Q156" s="98"/>
      <c r="R156" s="98"/>
      <c r="S156" s="98"/>
      <c r="T156" s="98"/>
      <c r="U156" s="98"/>
      <c r="V156" s="99"/>
    </row>
    <row r="157" spans="2:22" x14ac:dyDescent="0.2">
      <c r="B157" s="97"/>
      <c r="C157" s="254"/>
      <c r="D157" s="111" t="s">
        <v>299</v>
      </c>
      <c r="E157" s="112">
        <v>-50012</v>
      </c>
      <c r="F157" s="112">
        <f t="shared" si="1"/>
        <v>49994</v>
      </c>
      <c r="G157" s="98"/>
      <c r="H157" s="98"/>
      <c r="I157" s="98"/>
      <c r="J157" s="98"/>
      <c r="K157" s="98"/>
      <c r="L157" s="254"/>
      <c r="M157" s="111" t="s">
        <v>299</v>
      </c>
      <c r="N157" s="112">
        <v>-50015</v>
      </c>
      <c r="O157" s="112">
        <f t="shared" si="2"/>
        <v>49994</v>
      </c>
      <c r="P157" s="98"/>
      <c r="Q157" s="98"/>
      <c r="R157" s="98"/>
      <c r="S157" s="98"/>
      <c r="T157" s="98"/>
      <c r="U157" s="98"/>
      <c r="V157" s="99"/>
    </row>
    <row r="158" spans="2:22" x14ac:dyDescent="0.2">
      <c r="B158" s="97"/>
      <c r="C158" s="254">
        <v>6</v>
      </c>
      <c r="D158" s="111" t="s">
        <v>298</v>
      </c>
      <c r="E158" s="112">
        <v>-1000000</v>
      </c>
      <c r="F158" s="112">
        <f t="shared" si="1"/>
        <v>500000</v>
      </c>
      <c r="G158" s="98"/>
      <c r="H158" s="98"/>
      <c r="I158" s="98"/>
      <c r="J158" s="98"/>
      <c r="K158" s="98"/>
      <c r="L158" s="254">
        <v>6</v>
      </c>
      <c r="M158" s="111" t="s">
        <v>298</v>
      </c>
      <c r="N158" s="112">
        <v>-1000000</v>
      </c>
      <c r="O158" s="112">
        <f t="shared" si="2"/>
        <v>500000</v>
      </c>
      <c r="P158" s="98"/>
      <c r="Q158" s="98"/>
      <c r="R158" s="98"/>
      <c r="S158" s="98"/>
      <c r="T158" s="98"/>
      <c r="U158" s="98"/>
      <c r="V158" s="99"/>
    </row>
    <row r="159" spans="2:22" x14ac:dyDescent="0.2">
      <c r="B159" s="97"/>
      <c r="C159" s="254"/>
      <c r="D159" s="111" t="s">
        <v>299</v>
      </c>
      <c r="E159" s="112">
        <v>-99997</v>
      </c>
      <c r="F159" s="112">
        <f t="shared" si="1"/>
        <v>49985</v>
      </c>
      <c r="G159" s="98"/>
      <c r="H159" s="98"/>
      <c r="I159" s="98"/>
      <c r="J159" s="98"/>
      <c r="K159" s="98"/>
      <c r="L159" s="254"/>
      <c r="M159" s="111" t="s">
        <v>299</v>
      </c>
      <c r="N159" s="112">
        <v>-100000</v>
      </c>
      <c r="O159" s="112">
        <f t="shared" si="2"/>
        <v>49985</v>
      </c>
      <c r="P159" s="98"/>
      <c r="Q159" s="98"/>
      <c r="R159" s="98"/>
      <c r="S159" s="98"/>
      <c r="T159" s="98"/>
      <c r="U159" s="98"/>
      <c r="V159" s="99"/>
    </row>
    <row r="160" spans="2:22" x14ac:dyDescent="0.2">
      <c r="B160" s="97"/>
      <c r="C160" s="98"/>
      <c r="D160" s="98"/>
      <c r="E160" s="98"/>
      <c r="F160" s="98"/>
      <c r="G160" s="98"/>
      <c r="H160" s="98"/>
      <c r="I160" s="98"/>
      <c r="J160" s="98"/>
      <c r="K160" s="98"/>
      <c r="L160" s="98"/>
      <c r="M160" s="98"/>
      <c r="N160" s="98"/>
      <c r="O160" s="98"/>
      <c r="P160" s="98"/>
      <c r="Q160" s="98"/>
      <c r="R160" s="98"/>
      <c r="S160" s="98"/>
      <c r="T160" s="98"/>
      <c r="U160" s="98"/>
      <c r="V160" s="99"/>
    </row>
    <row r="161" spans="2:22" x14ac:dyDescent="0.2">
      <c r="B161" s="97"/>
      <c r="C161" s="98"/>
      <c r="D161" s="98"/>
      <c r="E161" s="98"/>
      <c r="F161" s="98"/>
      <c r="G161" s="98"/>
      <c r="H161" s="131"/>
      <c r="I161" s="131"/>
      <c r="J161" s="98"/>
      <c r="K161" s="98"/>
      <c r="L161" s="98"/>
      <c r="M161" s="98"/>
      <c r="N161" s="98"/>
      <c r="O161" s="98"/>
      <c r="P161" s="98"/>
      <c r="Q161" s="98"/>
      <c r="R161" s="98"/>
      <c r="S161" s="98"/>
      <c r="T161" s="98"/>
      <c r="U161" s="98"/>
      <c r="V161" s="99"/>
    </row>
    <row r="162" spans="2:22" x14ac:dyDescent="0.2">
      <c r="B162" s="97"/>
      <c r="C162" s="113" t="s">
        <v>293</v>
      </c>
      <c r="D162" s="113" t="s">
        <v>295</v>
      </c>
      <c r="E162" s="113" t="s">
        <v>296</v>
      </c>
      <c r="F162" s="113" t="s">
        <v>304</v>
      </c>
      <c r="G162" s="130" t="s">
        <v>307</v>
      </c>
      <c r="H162" s="98"/>
      <c r="I162" s="98"/>
      <c r="J162" s="98"/>
      <c r="K162" s="98"/>
      <c r="L162" s="113" t="s">
        <v>293</v>
      </c>
      <c r="M162" s="113" t="s">
        <v>295</v>
      </c>
      <c r="N162" s="113" t="s">
        <v>296</v>
      </c>
      <c r="O162" s="113" t="s">
        <v>304</v>
      </c>
      <c r="P162" s="130" t="s">
        <v>308</v>
      </c>
      <c r="Q162" s="98"/>
      <c r="R162" s="98"/>
      <c r="S162" s="98"/>
      <c r="T162" s="98"/>
      <c r="U162" s="98"/>
      <c r="V162" s="99"/>
    </row>
    <row r="163" spans="2:22" x14ac:dyDescent="0.2">
      <c r="B163" s="97"/>
      <c r="C163" s="254">
        <v>0</v>
      </c>
      <c r="D163" s="111" t="s">
        <v>298</v>
      </c>
      <c r="E163" s="112">
        <v>-1000000</v>
      </c>
      <c r="F163" s="112"/>
      <c r="G163" s="98"/>
      <c r="H163" s="98"/>
      <c r="I163" s="98"/>
      <c r="J163" s="98"/>
      <c r="K163" s="98"/>
      <c r="L163" s="254">
        <v>0</v>
      </c>
      <c r="M163" s="111" t="s">
        <v>298</v>
      </c>
      <c r="N163" s="112">
        <v>-1000000</v>
      </c>
      <c r="O163" s="112"/>
      <c r="P163" s="98"/>
      <c r="Q163" s="98"/>
      <c r="R163" s="98"/>
      <c r="S163" s="98"/>
      <c r="T163" s="98"/>
      <c r="U163" s="98"/>
      <c r="V163" s="99"/>
    </row>
    <row r="164" spans="2:22" x14ac:dyDescent="0.2">
      <c r="B164" s="97"/>
      <c r="C164" s="254"/>
      <c r="D164" s="111" t="s">
        <v>299</v>
      </c>
      <c r="E164" s="112">
        <v>-100000</v>
      </c>
      <c r="F164" s="112"/>
      <c r="G164" s="98"/>
      <c r="H164" s="98"/>
      <c r="I164" s="98"/>
      <c r="J164" s="98"/>
      <c r="K164" s="98"/>
      <c r="L164" s="254"/>
      <c r="M164" s="111" t="s">
        <v>299</v>
      </c>
      <c r="N164" s="112">
        <v>-100000</v>
      </c>
      <c r="O164" s="112"/>
      <c r="P164" s="98"/>
      <c r="Q164" s="98"/>
      <c r="R164" s="98"/>
      <c r="S164" s="98"/>
      <c r="T164" s="98"/>
      <c r="U164" s="98"/>
      <c r="V164" s="99"/>
    </row>
    <row r="165" spans="2:22" x14ac:dyDescent="0.2">
      <c r="B165" s="97"/>
      <c r="C165" s="254">
        <v>1</v>
      </c>
      <c r="D165" s="111" t="s">
        <v>298</v>
      </c>
      <c r="E165" s="112">
        <v>-500000</v>
      </c>
      <c r="F165" s="112">
        <f>ABS(E165-E163)</f>
        <v>500000</v>
      </c>
      <c r="G165" s="98"/>
      <c r="H165" s="98"/>
      <c r="I165" s="98"/>
      <c r="J165" s="98"/>
      <c r="K165" s="98"/>
      <c r="L165" s="254">
        <v>1</v>
      </c>
      <c r="M165" s="111" t="s">
        <v>298</v>
      </c>
      <c r="N165" s="112">
        <v>-500000</v>
      </c>
      <c r="O165" s="112">
        <f>ABS(N165-N163)</f>
        <v>500000</v>
      </c>
      <c r="P165" s="98"/>
      <c r="Q165" s="98"/>
      <c r="R165" s="98"/>
      <c r="S165" s="98"/>
      <c r="T165" s="98"/>
      <c r="U165" s="98"/>
      <c r="V165" s="99"/>
    </row>
    <row r="166" spans="2:22" x14ac:dyDescent="0.2">
      <c r="B166" s="97"/>
      <c r="C166" s="254"/>
      <c r="D166" s="111" t="s">
        <v>299</v>
      </c>
      <c r="E166" s="112">
        <v>-50016</v>
      </c>
      <c r="F166" s="112">
        <f t="shared" ref="F166:F176" si="3">ABS(E166-E164)</f>
        <v>49984</v>
      </c>
      <c r="G166" s="98"/>
      <c r="H166" s="98"/>
      <c r="I166" s="98"/>
      <c r="J166" s="98"/>
      <c r="K166" s="98"/>
      <c r="L166" s="254"/>
      <c r="M166" s="111" t="s">
        <v>299</v>
      </c>
      <c r="N166" s="112">
        <v>-50015</v>
      </c>
      <c r="O166" s="112">
        <f t="shared" ref="O166:O176" si="4">ABS(N166-N164)</f>
        <v>49985</v>
      </c>
      <c r="P166" s="98"/>
      <c r="Q166" s="98"/>
      <c r="R166" s="98"/>
      <c r="S166" s="98"/>
      <c r="T166" s="98"/>
      <c r="U166" s="98"/>
      <c r="V166" s="99"/>
    </row>
    <row r="167" spans="2:22" x14ac:dyDescent="0.2">
      <c r="B167" s="97"/>
      <c r="C167" s="254">
        <v>2</v>
      </c>
      <c r="D167" s="111" t="s">
        <v>298</v>
      </c>
      <c r="E167" s="112">
        <v>-1000000</v>
      </c>
      <c r="F167" s="112">
        <f t="shared" si="3"/>
        <v>500000</v>
      </c>
      <c r="G167" s="98"/>
      <c r="H167" s="98"/>
      <c r="I167" s="98"/>
      <c r="J167" s="98"/>
      <c r="K167" s="98"/>
      <c r="L167" s="254">
        <v>2</v>
      </c>
      <c r="M167" s="111" t="s">
        <v>298</v>
      </c>
      <c r="N167" s="112">
        <v>-1000000</v>
      </c>
      <c r="O167" s="112">
        <f t="shared" si="4"/>
        <v>500000</v>
      </c>
      <c r="P167" s="98"/>
      <c r="Q167" s="98"/>
      <c r="R167" s="98"/>
      <c r="S167" s="98"/>
      <c r="T167" s="98"/>
      <c r="U167" s="98"/>
      <c r="V167" s="99"/>
    </row>
    <row r="168" spans="2:22" x14ac:dyDescent="0.2">
      <c r="B168" s="97"/>
      <c r="C168" s="254"/>
      <c r="D168" s="111" t="s">
        <v>299</v>
      </c>
      <c r="E168" s="112">
        <v>-100000</v>
      </c>
      <c r="F168" s="112">
        <f t="shared" si="3"/>
        <v>49984</v>
      </c>
      <c r="G168" s="98"/>
      <c r="H168" s="98"/>
      <c r="I168" s="98"/>
      <c r="J168" s="98"/>
      <c r="K168" s="98"/>
      <c r="L168" s="254"/>
      <c r="M168" s="111" t="s">
        <v>299</v>
      </c>
      <c r="N168" s="112">
        <v>-99999</v>
      </c>
      <c r="O168" s="112">
        <f t="shared" si="4"/>
        <v>49984</v>
      </c>
      <c r="P168" s="98"/>
      <c r="Q168" s="98"/>
      <c r="R168" s="98"/>
      <c r="S168" s="98"/>
      <c r="T168" s="98"/>
      <c r="U168" s="98"/>
      <c r="V168" s="99"/>
    </row>
    <row r="169" spans="2:22" x14ac:dyDescent="0.2">
      <c r="B169" s="97"/>
      <c r="C169" s="254">
        <v>3</v>
      </c>
      <c r="D169" s="111" t="s">
        <v>298</v>
      </c>
      <c r="E169" s="112">
        <v>-1500000</v>
      </c>
      <c r="F169" s="112">
        <f t="shared" si="3"/>
        <v>500000</v>
      </c>
      <c r="G169" s="98"/>
      <c r="H169" s="98"/>
      <c r="I169" s="98"/>
      <c r="J169" s="98"/>
      <c r="K169" s="98"/>
      <c r="L169" s="254">
        <v>3</v>
      </c>
      <c r="M169" s="111" t="s">
        <v>298</v>
      </c>
      <c r="N169" s="112">
        <v>-1500000</v>
      </c>
      <c r="O169" s="112">
        <f t="shared" si="4"/>
        <v>500000</v>
      </c>
      <c r="P169" s="98"/>
      <c r="Q169" s="98"/>
      <c r="R169" s="98"/>
      <c r="S169" s="98"/>
      <c r="T169" s="98"/>
      <c r="U169" s="98"/>
      <c r="V169" s="99"/>
    </row>
    <row r="170" spans="2:22" x14ac:dyDescent="0.2">
      <c r="B170" s="97"/>
      <c r="C170" s="254"/>
      <c r="D170" s="111" t="s">
        <v>299</v>
      </c>
      <c r="E170" s="112">
        <v>-149998</v>
      </c>
      <c r="F170" s="112">
        <f t="shared" si="3"/>
        <v>49998</v>
      </c>
      <c r="G170" s="98"/>
      <c r="H170" s="98"/>
      <c r="I170" s="98"/>
      <c r="J170" s="98"/>
      <c r="K170" s="98"/>
      <c r="L170" s="254"/>
      <c r="M170" s="111" t="s">
        <v>299</v>
      </c>
      <c r="N170" s="112">
        <v>-149997</v>
      </c>
      <c r="O170" s="112">
        <f t="shared" si="4"/>
        <v>49998</v>
      </c>
      <c r="P170" s="98"/>
      <c r="Q170" s="98"/>
      <c r="R170" s="98"/>
      <c r="S170" s="98"/>
      <c r="T170" s="98"/>
      <c r="U170" s="98"/>
      <c r="V170" s="99"/>
    </row>
    <row r="171" spans="2:22" x14ac:dyDescent="0.2">
      <c r="B171" s="97"/>
      <c r="C171" s="254">
        <v>4</v>
      </c>
      <c r="D171" s="111" t="s">
        <v>298</v>
      </c>
      <c r="E171" s="112">
        <v>-1000000</v>
      </c>
      <c r="F171" s="112">
        <f t="shared" si="3"/>
        <v>500000</v>
      </c>
      <c r="G171" s="98"/>
      <c r="H171" s="98"/>
      <c r="I171" s="98"/>
      <c r="J171" s="98"/>
      <c r="K171" s="98"/>
      <c r="L171" s="254">
        <v>4</v>
      </c>
      <c r="M171" s="111" t="s">
        <v>298</v>
      </c>
      <c r="N171" s="112">
        <v>-1000000</v>
      </c>
      <c r="O171" s="112">
        <f t="shared" si="4"/>
        <v>500000</v>
      </c>
      <c r="P171" s="98"/>
      <c r="Q171" s="98"/>
      <c r="R171" s="98"/>
      <c r="S171" s="98"/>
      <c r="T171" s="98"/>
      <c r="U171" s="98"/>
      <c r="V171" s="99"/>
    </row>
    <row r="172" spans="2:22" x14ac:dyDescent="0.2">
      <c r="B172" s="97"/>
      <c r="C172" s="254"/>
      <c r="D172" s="111" t="s">
        <v>299</v>
      </c>
      <c r="E172" s="112">
        <v>-100009</v>
      </c>
      <c r="F172" s="112">
        <f t="shared" si="3"/>
        <v>49989</v>
      </c>
      <c r="G172" s="98"/>
      <c r="H172" s="98"/>
      <c r="I172" s="98"/>
      <c r="J172" s="98"/>
      <c r="K172" s="98"/>
      <c r="L172" s="254"/>
      <c r="M172" s="111" t="s">
        <v>299</v>
      </c>
      <c r="N172" s="112">
        <v>-100009</v>
      </c>
      <c r="O172" s="112">
        <f t="shared" si="4"/>
        <v>49988</v>
      </c>
      <c r="P172" s="98"/>
      <c r="Q172" s="98"/>
      <c r="R172" s="98"/>
      <c r="S172" s="98"/>
      <c r="T172" s="98"/>
      <c r="U172" s="98"/>
      <c r="V172" s="99"/>
    </row>
    <row r="173" spans="2:22" x14ac:dyDescent="0.2">
      <c r="B173" s="97"/>
      <c r="C173" s="254">
        <v>5</v>
      </c>
      <c r="D173" s="111" t="s">
        <v>298</v>
      </c>
      <c r="E173" s="112">
        <v>-500000</v>
      </c>
      <c r="F173" s="112">
        <f t="shared" si="3"/>
        <v>500000</v>
      </c>
      <c r="G173" s="98"/>
      <c r="H173" s="98"/>
      <c r="I173" s="98"/>
      <c r="J173" s="98"/>
      <c r="K173" s="98"/>
      <c r="L173" s="254">
        <v>5</v>
      </c>
      <c r="M173" s="111" t="s">
        <v>298</v>
      </c>
      <c r="N173" s="112">
        <v>-500000</v>
      </c>
      <c r="O173" s="112">
        <f t="shared" si="4"/>
        <v>500000</v>
      </c>
      <c r="P173" s="98"/>
      <c r="Q173" s="98"/>
      <c r="R173" s="98"/>
      <c r="S173" s="98"/>
      <c r="T173" s="98"/>
      <c r="U173" s="98"/>
      <c r="V173" s="99"/>
    </row>
    <row r="174" spans="2:22" x14ac:dyDescent="0.2">
      <c r="B174" s="97"/>
      <c r="C174" s="254"/>
      <c r="D174" s="111" t="s">
        <v>299</v>
      </c>
      <c r="E174" s="112">
        <v>-50015</v>
      </c>
      <c r="F174" s="112">
        <f t="shared" si="3"/>
        <v>49994</v>
      </c>
      <c r="G174" s="98"/>
      <c r="H174" s="98"/>
      <c r="I174" s="98"/>
      <c r="J174" s="98"/>
      <c r="K174" s="98"/>
      <c r="L174" s="254"/>
      <c r="M174" s="111" t="s">
        <v>299</v>
      </c>
      <c r="N174" s="112">
        <v>-50015</v>
      </c>
      <c r="O174" s="112">
        <f t="shared" si="4"/>
        <v>49994</v>
      </c>
      <c r="P174" s="98"/>
      <c r="Q174" s="98"/>
      <c r="R174" s="98"/>
      <c r="S174" s="98"/>
      <c r="T174" s="98"/>
      <c r="U174" s="98"/>
      <c r="V174" s="99"/>
    </row>
    <row r="175" spans="2:22" x14ac:dyDescent="0.2">
      <c r="B175" s="97"/>
      <c r="C175" s="254">
        <v>6</v>
      </c>
      <c r="D175" s="111" t="s">
        <v>298</v>
      </c>
      <c r="E175" s="112">
        <v>-1000000</v>
      </c>
      <c r="F175" s="112">
        <f t="shared" si="3"/>
        <v>500000</v>
      </c>
      <c r="G175" s="98"/>
      <c r="H175" s="98"/>
      <c r="I175" s="98"/>
      <c r="J175" s="98"/>
      <c r="K175" s="98"/>
      <c r="L175" s="254">
        <v>6</v>
      </c>
      <c r="M175" s="111" t="s">
        <v>298</v>
      </c>
      <c r="N175" s="112">
        <v>-1000000</v>
      </c>
      <c r="O175" s="112">
        <f t="shared" si="4"/>
        <v>500000</v>
      </c>
      <c r="P175" s="98"/>
      <c r="Q175" s="98"/>
      <c r="R175" s="98"/>
      <c r="S175" s="98"/>
      <c r="T175" s="98"/>
      <c r="U175" s="98"/>
      <c r="V175" s="99"/>
    </row>
    <row r="176" spans="2:22" x14ac:dyDescent="0.2">
      <c r="B176" s="97"/>
      <c r="C176" s="254"/>
      <c r="D176" s="111" t="s">
        <v>299</v>
      </c>
      <c r="E176" s="112">
        <v>-100000</v>
      </c>
      <c r="F176" s="112">
        <f t="shared" si="3"/>
        <v>49985</v>
      </c>
      <c r="G176" s="98"/>
      <c r="H176" s="98"/>
      <c r="I176" s="98"/>
      <c r="J176" s="98"/>
      <c r="K176" s="98"/>
      <c r="L176" s="254"/>
      <c r="M176" s="111" t="s">
        <v>299</v>
      </c>
      <c r="N176" s="112">
        <v>-99998</v>
      </c>
      <c r="O176" s="112">
        <f t="shared" si="4"/>
        <v>49983</v>
      </c>
      <c r="P176" s="98"/>
      <c r="Q176" s="98"/>
      <c r="R176" s="98"/>
      <c r="S176" s="98"/>
      <c r="T176" s="98"/>
      <c r="U176" s="98"/>
      <c r="V176" s="99"/>
    </row>
    <row r="177" spans="2:22" x14ac:dyDescent="0.2">
      <c r="B177" s="97"/>
      <c r="C177" s="98"/>
      <c r="D177" s="98"/>
      <c r="E177" s="98"/>
      <c r="F177" s="98"/>
      <c r="G177" s="98"/>
      <c r="H177" s="98"/>
      <c r="I177" s="98"/>
      <c r="J177" s="98"/>
      <c r="K177" s="98"/>
      <c r="L177" s="98"/>
      <c r="M177" s="98"/>
      <c r="N177" s="98"/>
      <c r="O177" s="98"/>
      <c r="P177" s="98"/>
      <c r="Q177" s="98"/>
      <c r="R177" s="98"/>
      <c r="S177" s="98"/>
      <c r="T177" s="98"/>
      <c r="U177" s="98"/>
      <c r="V177" s="99"/>
    </row>
    <row r="178" spans="2:22" x14ac:dyDescent="0.2">
      <c r="B178" s="97"/>
      <c r="C178" s="98"/>
      <c r="D178" s="98"/>
      <c r="E178" s="98"/>
      <c r="F178" s="98"/>
      <c r="G178" s="98"/>
      <c r="H178" s="98"/>
      <c r="I178" s="98"/>
      <c r="J178" s="98"/>
      <c r="K178" s="98"/>
      <c r="L178" s="98"/>
      <c r="M178" s="98"/>
      <c r="N178" s="98"/>
      <c r="O178" s="98"/>
      <c r="P178" s="98"/>
      <c r="Q178" s="98"/>
      <c r="R178" s="98"/>
      <c r="S178" s="98"/>
      <c r="T178" s="98"/>
      <c r="U178" s="98"/>
      <c r="V178" s="99"/>
    </row>
    <row r="179" spans="2:22" ht="13.5" thickBot="1" x14ac:dyDescent="0.25">
      <c r="B179" s="97"/>
      <c r="C179" s="127" t="s">
        <v>321</v>
      </c>
      <c r="D179" s="98"/>
      <c r="E179" s="98"/>
      <c r="F179" s="98"/>
      <c r="G179" s="98"/>
      <c r="H179" s="98"/>
      <c r="I179" s="98"/>
      <c r="J179" s="98"/>
      <c r="K179" s="98"/>
      <c r="L179" s="98"/>
      <c r="M179" s="98"/>
      <c r="N179" s="98"/>
      <c r="O179" s="98"/>
      <c r="P179" s="98"/>
      <c r="Q179" s="98"/>
      <c r="R179" s="98"/>
      <c r="S179" s="98"/>
      <c r="T179" s="98"/>
      <c r="U179" s="98"/>
      <c r="V179" s="99"/>
    </row>
    <row r="180" spans="2:22" ht="13.5" thickBot="1" x14ac:dyDescent="0.25">
      <c r="B180" s="97"/>
      <c r="C180" s="98"/>
      <c r="D180" s="98"/>
      <c r="E180" s="98"/>
      <c r="F180" s="108"/>
      <c r="G180" s="116" t="s">
        <v>309</v>
      </c>
      <c r="H180" s="114" t="s">
        <v>304</v>
      </c>
      <c r="I180" s="117" t="s">
        <v>310</v>
      </c>
      <c r="J180" s="114" t="s">
        <v>304</v>
      </c>
      <c r="K180" s="117" t="s">
        <v>311</v>
      </c>
      <c r="L180" s="114" t="s">
        <v>304</v>
      </c>
      <c r="M180" s="117" t="s">
        <v>312</v>
      </c>
      <c r="N180" s="114" t="s">
        <v>304</v>
      </c>
      <c r="O180" s="117" t="s">
        <v>313</v>
      </c>
      <c r="P180" s="114" t="s">
        <v>304</v>
      </c>
      <c r="Q180" s="117" t="s">
        <v>314</v>
      </c>
      <c r="R180" s="114" t="s">
        <v>304</v>
      </c>
      <c r="S180" s="118" t="s">
        <v>315</v>
      </c>
      <c r="T180" s="98"/>
      <c r="U180" s="98"/>
      <c r="V180" s="99"/>
    </row>
    <row r="181" spans="2:22" x14ac:dyDescent="0.2">
      <c r="B181" s="97"/>
      <c r="C181" s="245" t="s">
        <v>316</v>
      </c>
      <c r="D181" s="246"/>
      <c r="E181" s="247"/>
      <c r="F181" s="128" t="s">
        <v>298</v>
      </c>
      <c r="G181" s="90">
        <f>E146</f>
        <v>-1000000</v>
      </c>
      <c r="H181" s="115">
        <f>I181-G181</f>
        <v>500000</v>
      </c>
      <c r="I181" s="91">
        <f>E148</f>
        <v>-500000</v>
      </c>
      <c r="J181" s="115">
        <f>K181-I181</f>
        <v>-500000</v>
      </c>
      <c r="K181" s="91">
        <f>E150</f>
        <v>-1000000</v>
      </c>
      <c r="L181" s="115">
        <f>M181-K181</f>
        <v>-500000</v>
      </c>
      <c r="M181" s="91">
        <f>E152</f>
        <v>-1500000</v>
      </c>
      <c r="N181" s="115">
        <f>O181-M181</f>
        <v>500000</v>
      </c>
      <c r="O181" s="91">
        <f>E154</f>
        <v>-1000000</v>
      </c>
      <c r="P181" s="115">
        <f>Q181-O181</f>
        <v>500000</v>
      </c>
      <c r="Q181" s="91">
        <f>E156</f>
        <v>-500000</v>
      </c>
      <c r="R181" s="115">
        <f>S181-Q181</f>
        <v>-500000</v>
      </c>
      <c r="S181" s="92">
        <f>E158</f>
        <v>-1000000</v>
      </c>
      <c r="T181" s="98"/>
      <c r="U181" s="98"/>
      <c r="V181" s="99"/>
    </row>
    <row r="182" spans="2:22" ht="13.5" thickBot="1" x14ac:dyDescent="0.25">
      <c r="B182" s="97"/>
      <c r="C182" s="248"/>
      <c r="D182" s="249"/>
      <c r="E182" s="250"/>
      <c r="F182" s="129" t="s">
        <v>299</v>
      </c>
      <c r="G182" s="119">
        <f>E147</f>
        <v>-100001</v>
      </c>
      <c r="H182" s="125">
        <f>I182-G182</f>
        <v>49989</v>
      </c>
      <c r="I182" s="120">
        <f>E149</f>
        <v>-50012</v>
      </c>
      <c r="J182" s="125">
        <f>K182-I182</f>
        <v>-49985</v>
      </c>
      <c r="K182" s="120">
        <f>E151</f>
        <v>-99997</v>
      </c>
      <c r="L182" s="125">
        <f>M182-K182</f>
        <v>-49997</v>
      </c>
      <c r="M182" s="120">
        <f>E153</f>
        <v>-149994</v>
      </c>
      <c r="N182" s="125">
        <f>O182-M182</f>
        <v>49988</v>
      </c>
      <c r="O182" s="120">
        <f>E155</f>
        <v>-100006</v>
      </c>
      <c r="P182" s="125">
        <f>Q182-O182</f>
        <v>49994</v>
      </c>
      <c r="Q182" s="120">
        <f>E157</f>
        <v>-50012</v>
      </c>
      <c r="R182" s="125">
        <f>S182-Q182</f>
        <v>-49985</v>
      </c>
      <c r="S182" s="121">
        <f>E159</f>
        <v>-99997</v>
      </c>
      <c r="T182" s="98"/>
      <c r="U182" s="98"/>
      <c r="V182" s="99"/>
    </row>
    <row r="183" spans="2:22" x14ac:dyDescent="0.2">
      <c r="B183" s="97"/>
      <c r="C183" s="242" t="s">
        <v>317</v>
      </c>
      <c r="D183" s="243"/>
      <c r="E183" s="244"/>
      <c r="F183" s="108" t="s">
        <v>298</v>
      </c>
      <c r="G183" s="10">
        <f>N146</f>
        <v>-1000000</v>
      </c>
      <c r="H183" s="5">
        <f t="shared" ref="H183:H188" si="5">I183-G183</f>
        <v>500000</v>
      </c>
      <c r="I183" s="93">
        <f>N148</f>
        <v>-500000</v>
      </c>
      <c r="J183" s="5">
        <f t="shared" ref="J183:J188" si="6">K183-I183</f>
        <v>-500000</v>
      </c>
      <c r="K183" s="93">
        <f>N150</f>
        <v>-1000000</v>
      </c>
      <c r="L183" s="5">
        <f t="shared" ref="L183:L188" si="7">M183-K183</f>
        <v>-500000</v>
      </c>
      <c r="M183" s="93">
        <f>N152</f>
        <v>-1500000</v>
      </c>
      <c r="N183" s="5">
        <f t="shared" ref="N183:N188" si="8">O183-M183</f>
        <v>500000</v>
      </c>
      <c r="O183" s="93">
        <f>N154</f>
        <v>-1000000</v>
      </c>
      <c r="P183" s="5">
        <f t="shared" ref="P183:P188" si="9">Q183-O183</f>
        <v>500000</v>
      </c>
      <c r="Q183" s="93">
        <f>N156</f>
        <v>-500000</v>
      </c>
      <c r="R183" s="5">
        <f t="shared" ref="R183:R188" si="10">S183-Q183</f>
        <v>-500000</v>
      </c>
      <c r="S183" s="82">
        <f>N158</f>
        <v>-1000000</v>
      </c>
      <c r="T183" s="98"/>
      <c r="U183" s="98"/>
      <c r="V183" s="99"/>
    </row>
    <row r="184" spans="2:22" ht="13.5" thickBot="1" x14ac:dyDescent="0.25">
      <c r="B184" s="97"/>
      <c r="C184" s="242"/>
      <c r="D184" s="243"/>
      <c r="E184" s="244"/>
      <c r="F184" s="108" t="s">
        <v>299</v>
      </c>
      <c r="G184" s="122">
        <f>N147</f>
        <v>-100000</v>
      </c>
      <c r="H184" s="126">
        <f t="shared" si="5"/>
        <v>49984</v>
      </c>
      <c r="I184" s="123">
        <f>N149</f>
        <v>-50016</v>
      </c>
      <c r="J184" s="126">
        <f t="shared" si="6"/>
        <v>-49984</v>
      </c>
      <c r="K184" s="123">
        <f>N151</f>
        <v>-100000</v>
      </c>
      <c r="L184" s="126">
        <f t="shared" si="7"/>
        <v>-49998</v>
      </c>
      <c r="M184" s="123">
        <f>N153</f>
        <v>-149998</v>
      </c>
      <c r="N184" s="126">
        <f t="shared" si="8"/>
        <v>49989</v>
      </c>
      <c r="O184" s="123">
        <f>N155</f>
        <v>-100009</v>
      </c>
      <c r="P184" s="126">
        <f t="shared" si="9"/>
        <v>49994</v>
      </c>
      <c r="Q184" s="123">
        <f>N157</f>
        <v>-50015</v>
      </c>
      <c r="R184" s="126">
        <f t="shared" si="10"/>
        <v>-49985</v>
      </c>
      <c r="S184" s="124">
        <f>N159</f>
        <v>-100000</v>
      </c>
      <c r="T184" s="98"/>
      <c r="U184" s="98"/>
      <c r="V184" s="99"/>
    </row>
    <row r="185" spans="2:22" x14ac:dyDescent="0.2">
      <c r="B185" s="97"/>
      <c r="C185" s="245" t="s">
        <v>318</v>
      </c>
      <c r="D185" s="246"/>
      <c r="E185" s="247"/>
      <c r="F185" s="128" t="s">
        <v>298</v>
      </c>
      <c r="G185" s="90">
        <f>E163</f>
        <v>-1000000</v>
      </c>
      <c r="H185" s="115">
        <f t="shared" si="5"/>
        <v>500000</v>
      </c>
      <c r="I185" s="91">
        <f>E165</f>
        <v>-500000</v>
      </c>
      <c r="J185" s="115">
        <f t="shared" si="6"/>
        <v>-500000</v>
      </c>
      <c r="K185" s="91">
        <f>E167</f>
        <v>-1000000</v>
      </c>
      <c r="L185" s="115">
        <f t="shared" si="7"/>
        <v>-500000</v>
      </c>
      <c r="M185" s="91">
        <f>E169</f>
        <v>-1500000</v>
      </c>
      <c r="N185" s="115">
        <f t="shared" si="8"/>
        <v>500000</v>
      </c>
      <c r="O185" s="91">
        <f>E171</f>
        <v>-1000000</v>
      </c>
      <c r="P185" s="115">
        <f t="shared" si="9"/>
        <v>500000</v>
      </c>
      <c r="Q185" s="91">
        <f>E173</f>
        <v>-500000</v>
      </c>
      <c r="R185" s="115">
        <f t="shared" si="10"/>
        <v>-500000</v>
      </c>
      <c r="S185" s="92">
        <f>E175</f>
        <v>-1000000</v>
      </c>
      <c r="T185" s="98"/>
      <c r="U185" s="98"/>
      <c r="V185" s="99"/>
    </row>
    <row r="186" spans="2:22" ht="13.5" thickBot="1" x14ac:dyDescent="0.25">
      <c r="B186" s="97"/>
      <c r="C186" s="248"/>
      <c r="D186" s="249"/>
      <c r="E186" s="250"/>
      <c r="F186" s="129" t="s">
        <v>299</v>
      </c>
      <c r="G186" s="119">
        <f>E164</f>
        <v>-100000</v>
      </c>
      <c r="H186" s="125">
        <f t="shared" si="5"/>
        <v>49984</v>
      </c>
      <c r="I186" s="120">
        <f>E166</f>
        <v>-50016</v>
      </c>
      <c r="J186" s="125">
        <f t="shared" si="6"/>
        <v>-49984</v>
      </c>
      <c r="K186" s="120">
        <f>E168</f>
        <v>-100000</v>
      </c>
      <c r="L186" s="125">
        <f t="shared" si="7"/>
        <v>-49998</v>
      </c>
      <c r="M186" s="120">
        <f>E170</f>
        <v>-149998</v>
      </c>
      <c r="N186" s="125">
        <f t="shared" si="8"/>
        <v>49989</v>
      </c>
      <c r="O186" s="120">
        <f>E172</f>
        <v>-100009</v>
      </c>
      <c r="P186" s="125">
        <f t="shared" si="9"/>
        <v>49994</v>
      </c>
      <c r="Q186" s="120">
        <f>E174</f>
        <v>-50015</v>
      </c>
      <c r="R186" s="125">
        <f t="shared" si="10"/>
        <v>-49985</v>
      </c>
      <c r="S186" s="121">
        <f>E176</f>
        <v>-100000</v>
      </c>
      <c r="T186" s="98"/>
      <c r="U186" s="98"/>
      <c r="V186" s="99"/>
    </row>
    <row r="187" spans="2:22" x14ac:dyDescent="0.2">
      <c r="B187" s="97"/>
      <c r="C187" s="242" t="s">
        <v>319</v>
      </c>
      <c r="D187" s="243"/>
      <c r="E187" s="244"/>
      <c r="F187" s="108" t="s">
        <v>298</v>
      </c>
      <c r="G187" s="10">
        <f>N163</f>
        <v>-1000000</v>
      </c>
      <c r="H187" s="5">
        <f t="shared" si="5"/>
        <v>500000</v>
      </c>
      <c r="I187" s="93">
        <f>N165</f>
        <v>-500000</v>
      </c>
      <c r="J187" s="5">
        <f t="shared" si="6"/>
        <v>-500000</v>
      </c>
      <c r="K187" s="93">
        <f>N167</f>
        <v>-1000000</v>
      </c>
      <c r="L187" s="5">
        <f t="shared" si="7"/>
        <v>-500000</v>
      </c>
      <c r="M187" s="93">
        <f>N169</f>
        <v>-1500000</v>
      </c>
      <c r="N187" s="5">
        <f t="shared" si="8"/>
        <v>500000</v>
      </c>
      <c r="O187" s="93">
        <f>N171</f>
        <v>-1000000</v>
      </c>
      <c r="P187" s="5">
        <f t="shared" si="9"/>
        <v>500000</v>
      </c>
      <c r="Q187" s="93">
        <f>N173</f>
        <v>-500000</v>
      </c>
      <c r="R187" s="5">
        <f t="shared" si="10"/>
        <v>-500000</v>
      </c>
      <c r="S187" s="82">
        <f>N175</f>
        <v>-1000000</v>
      </c>
      <c r="T187" s="98"/>
      <c r="U187" s="98"/>
      <c r="V187" s="99"/>
    </row>
    <row r="188" spans="2:22" ht="13.5" thickBot="1" x14ac:dyDescent="0.25">
      <c r="B188" s="97"/>
      <c r="C188" s="248"/>
      <c r="D188" s="249"/>
      <c r="E188" s="250"/>
      <c r="F188" s="129" t="s">
        <v>299</v>
      </c>
      <c r="G188" s="119">
        <f>N164</f>
        <v>-100000</v>
      </c>
      <c r="H188" s="125">
        <f t="shared" si="5"/>
        <v>49985</v>
      </c>
      <c r="I188" s="120">
        <f>N166</f>
        <v>-50015</v>
      </c>
      <c r="J188" s="125">
        <f t="shared" si="6"/>
        <v>-49984</v>
      </c>
      <c r="K188" s="120">
        <f>N168</f>
        <v>-99999</v>
      </c>
      <c r="L188" s="125">
        <f t="shared" si="7"/>
        <v>-49998</v>
      </c>
      <c r="M188" s="120">
        <f>N170</f>
        <v>-149997</v>
      </c>
      <c r="N188" s="125">
        <f t="shared" si="8"/>
        <v>49988</v>
      </c>
      <c r="O188" s="120">
        <f>N172</f>
        <v>-100009</v>
      </c>
      <c r="P188" s="125">
        <f t="shared" si="9"/>
        <v>49994</v>
      </c>
      <c r="Q188" s="120">
        <f>N174</f>
        <v>-50015</v>
      </c>
      <c r="R188" s="125">
        <f t="shared" si="10"/>
        <v>-49983</v>
      </c>
      <c r="S188" s="121">
        <f>N176</f>
        <v>-99998</v>
      </c>
      <c r="T188" s="98"/>
      <c r="U188" s="98"/>
      <c r="V188" s="99"/>
    </row>
    <row r="189" spans="2:22" x14ac:dyDescent="0.2">
      <c r="B189" s="97"/>
      <c r="C189" s="98"/>
      <c r="D189" s="98"/>
      <c r="E189" s="98"/>
      <c r="F189" s="98"/>
      <c r="G189" s="98"/>
      <c r="H189" s="98"/>
      <c r="I189" s="98"/>
      <c r="J189" s="98"/>
      <c r="K189" s="98"/>
      <c r="L189" s="98"/>
      <c r="M189" s="98"/>
      <c r="N189" s="98"/>
      <c r="O189" s="98"/>
      <c r="P189" s="98"/>
      <c r="Q189" s="98"/>
      <c r="R189" s="98"/>
      <c r="S189" s="98"/>
      <c r="T189" s="98"/>
      <c r="U189" s="98"/>
      <c r="V189" s="99"/>
    </row>
    <row r="190" spans="2:22" x14ac:dyDescent="0.2">
      <c r="B190" s="251" t="s">
        <v>327</v>
      </c>
      <c r="C190" s="252"/>
      <c r="D190" s="252"/>
      <c r="E190" s="252"/>
      <c r="F190" s="252"/>
      <c r="G190" s="252"/>
      <c r="H190" s="252"/>
      <c r="I190" s="252"/>
      <c r="J190" s="252"/>
      <c r="K190" s="252"/>
      <c r="L190" s="252"/>
      <c r="M190" s="252"/>
      <c r="N190" s="252"/>
      <c r="O190" s="252"/>
      <c r="P190" s="252"/>
      <c r="Q190" s="252"/>
      <c r="R190" s="252"/>
      <c r="S190" s="252"/>
      <c r="T190" s="252"/>
      <c r="U190" s="252"/>
      <c r="V190" s="253"/>
    </row>
    <row r="191" spans="2:22" x14ac:dyDescent="0.2">
      <c r="B191" s="251"/>
      <c r="C191" s="252"/>
      <c r="D191" s="252"/>
      <c r="E191" s="252"/>
      <c r="F191" s="252"/>
      <c r="G191" s="252"/>
      <c r="H191" s="252"/>
      <c r="I191" s="252"/>
      <c r="J191" s="252"/>
      <c r="K191" s="252"/>
      <c r="L191" s="252"/>
      <c r="M191" s="252"/>
      <c r="N191" s="252"/>
      <c r="O191" s="252"/>
      <c r="P191" s="252"/>
      <c r="Q191" s="252"/>
      <c r="R191" s="252"/>
      <c r="S191" s="252"/>
      <c r="T191" s="252"/>
      <c r="U191" s="252"/>
      <c r="V191" s="253"/>
    </row>
    <row r="192" spans="2:22" x14ac:dyDescent="0.2">
      <c r="B192" s="251"/>
      <c r="C192" s="252"/>
      <c r="D192" s="252"/>
      <c r="E192" s="252"/>
      <c r="F192" s="252"/>
      <c r="G192" s="252"/>
      <c r="H192" s="252"/>
      <c r="I192" s="252"/>
      <c r="J192" s="252"/>
      <c r="K192" s="252"/>
      <c r="L192" s="252"/>
      <c r="M192" s="252"/>
      <c r="N192" s="252"/>
      <c r="O192" s="252"/>
      <c r="P192" s="252"/>
      <c r="Q192" s="252"/>
      <c r="R192" s="252"/>
      <c r="S192" s="252"/>
      <c r="T192" s="252"/>
      <c r="U192" s="252"/>
      <c r="V192" s="253"/>
    </row>
    <row r="193" spans="2:22" x14ac:dyDescent="0.2">
      <c r="B193" s="251"/>
      <c r="C193" s="252"/>
      <c r="D193" s="252"/>
      <c r="E193" s="252"/>
      <c r="F193" s="252"/>
      <c r="G193" s="252"/>
      <c r="H193" s="252"/>
      <c r="I193" s="252"/>
      <c r="J193" s="252"/>
      <c r="K193" s="252"/>
      <c r="L193" s="252"/>
      <c r="M193" s="252"/>
      <c r="N193" s="252"/>
      <c r="O193" s="252"/>
      <c r="P193" s="252"/>
      <c r="Q193" s="252"/>
      <c r="R193" s="252"/>
      <c r="S193" s="252"/>
      <c r="T193" s="252"/>
      <c r="U193" s="252"/>
      <c r="V193" s="253"/>
    </row>
    <row r="194" spans="2:22" x14ac:dyDescent="0.2">
      <c r="B194" s="135"/>
      <c r="C194" s="109"/>
      <c r="D194" s="109"/>
      <c r="E194" s="109"/>
      <c r="F194" s="109"/>
      <c r="G194" s="109"/>
      <c r="H194" s="109"/>
      <c r="I194" s="109"/>
      <c r="J194" s="109"/>
      <c r="K194" s="109"/>
      <c r="L194" s="109"/>
      <c r="M194" s="109"/>
      <c r="N194" s="109"/>
      <c r="O194" s="109"/>
      <c r="P194" s="109"/>
      <c r="Q194" s="109"/>
      <c r="R194" s="109"/>
      <c r="S194" s="109"/>
      <c r="T194" s="109"/>
      <c r="U194" s="109"/>
      <c r="V194" s="136"/>
    </row>
    <row r="195" spans="2:22" x14ac:dyDescent="0.2">
      <c r="B195" s="97"/>
      <c r="C195" s="98"/>
      <c r="D195" s="98"/>
      <c r="E195" s="98"/>
      <c r="F195" s="98"/>
      <c r="G195" s="98"/>
      <c r="H195" s="98"/>
      <c r="I195" s="98"/>
      <c r="J195" s="98"/>
      <c r="K195" s="98"/>
      <c r="L195" s="98"/>
      <c r="M195" s="98"/>
      <c r="N195" s="98"/>
      <c r="O195" s="98"/>
      <c r="P195" s="98"/>
      <c r="Q195" s="98"/>
      <c r="R195" s="98"/>
      <c r="S195" s="98"/>
      <c r="T195" s="98"/>
      <c r="U195" s="98"/>
      <c r="V195" s="99"/>
    </row>
    <row r="196" spans="2:22" x14ac:dyDescent="0.2">
      <c r="B196" s="132" t="s">
        <v>322</v>
      </c>
      <c r="C196" s="98"/>
      <c r="D196" s="98"/>
      <c r="E196" s="98"/>
      <c r="F196" s="98"/>
      <c r="G196" s="98"/>
      <c r="H196" s="98"/>
      <c r="I196" s="98"/>
      <c r="J196" s="98"/>
      <c r="K196" s="98"/>
      <c r="L196" s="98"/>
      <c r="M196" s="98"/>
      <c r="N196" s="98"/>
      <c r="O196" s="98"/>
      <c r="P196" s="98"/>
      <c r="Q196" s="98"/>
      <c r="R196" s="98"/>
      <c r="S196" s="98"/>
      <c r="T196" s="98"/>
      <c r="U196" s="98"/>
      <c r="V196" s="99"/>
    </row>
    <row r="197" spans="2:22" x14ac:dyDescent="0.2">
      <c r="B197" s="97"/>
      <c r="C197" s="98"/>
      <c r="D197" s="98"/>
      <c r="E197" s="98"/>
      <c r="F197" s="98"/>
      <c r="G197" s="98"/>
      <c r="H197" s="98"/>
      <c r="I197" s="98"/>
      <c r="J197" s="98"/>
      <c r="K197" s="98"/>
      <c r="L197" s="98"/>
      <c r="M197" s="98"/>
      <c r="N197" s="98"/>
      <c r="O197" s="98"/>
      <c r="P197" s="98"/>
      <c r="Q197" s="98"/>
      <c r="R197" s="98"/>
      <c r="S197" s="98"/>
      <c r="T197" s="98"/>
      <c r="U197" s="98"/>
      <c r="V197" s="99"/>
    </row>
    <row r="198" spans="2:22" x14ac:dyDescent="0.2">
      <c r="B198" s="97" t="s">
        <v>323</v>
      </c>
      <c r="C198" s="98"/>
      <c r="D198" s="98"/>
      <c r="E198" s="98"/>
      <c r="F198" s="98"/>
      <c r="G198" s="98"/>
      <c r="H198" s="98"/>
      <c r="I198" s="98"/>
      <c r="J198" s="98"/>
      <c r="K198" s="98"/>
      <c r="L198" s="98"/>
      <c r="M198" s="98"/>
      <c r="N198" s="98"/>
      <c r="O198" s="98"/>
      <c r="P198" s="98"/>
      <c r="Q198" s="98"/>
      <c r="R198" s="98"/>
      <c r="S198" s="98"/>
      <c r="T198" s="98"/>
      <c r="U198" s="98"/>
      <c r="V198" s="99"/>
    </row>
    <row r="199" spans="2:22" x14ac:dyDescent="0.2">
      <c r="B199" s="97"/>
      <c r="C199" s="98"/>
      <c r="D199" s="98"/>
      <c r="E199" s="98"/>
      <c r="F199" s="98"/>
      <c r="G199" s="98"/>
      <c r="H199" s="98"/>
      <c r="I199" s="98"/>
      <c r="J199" s="98"/>
      <c r="K199" s="98"/>
      <c r="L199" s="98"/>
      <c r="M199" s="98"/>
      <c r="N199" s="98"/>
      <c r="O199" s="98"/>
      <c r="P199" s="98"/>
      <c r="Q199" s="98"/>
      <c r="R199" s="98"/>
      <c r="S199" s="98"/>
      <c r="T199" s="98"/>
      <c r="U199" s="98"/>
      <c r="V199" s="99"/>
    </row>
    <row r="200" spans="2:22" x14ac:dyDescent="0.2">
      <c r="B200" s="97"/>
      <c r="C200" s="98"/>
      <c r="D200" s="98"/>
      <c r="E200" s="98"/>
      <c r="F200" s="98"/>
      <c r="G200" s="98"/>
      <c r="H200" s="98"/>
      <c r="I200" s="98"/>
      <c r="J200" s="98"/>
      <c r="K200" s="98"/>
      <c r="L200" s="98"/>
      <c r="M200" s="98"/>
      <c r="N200" s="98"/>
      <c r="O200" s="98"/>
      <c r="P200" s="98"/>
      <c r="Q200" s="98"/>
      <c r="R200" s="98"/>
      <c r="S200" s="98"/>
      <c r="T200" s="98"/>
      <c r="U200" s="98"/>
      <c r="V200" s="99"/>
    </row>
    <row r="201" spans="2:22" x14ac:dyDescent="0.2">
      <c r="B201" s="97"/>
      <c r="C201" s="98"/>
      <c r="D201" s="98"/>
      <c r="E201" s="98"/>
      <c r="F201" s="98"/>
      <c r="G201" s="98"/>
      <c r="H201" s="98"/>
      <c r="I201" s="98"/>
      <c r="J201" s="98"/>
      <c r="K201" s="98"/>
      <c r="L201" s="98"/>
      <c r="M201" s="93"/>
      <c r="N201" s="98"/>
      <c r="O201" s="98"/>
      <c r="P201" s="98"/>
      <c r="Q201" s="98"/>
      <c r="R201" s="98"/>
      <c r="S201" s="98"/>
      <c r="T201" s="98"/>
      <c r="U201" s="98"/>
      <c r="V201" s="99"/>
    </row>
    <row r="202" spans="2:22" x14ac:dyDescent="0.2">
      <c r="B202" s="97"/>
      <c r="C202" s="98"/>
      <c r="D202" s="98"/>
      <c r="E202" s="98"/>
      <c r="F202" s="98"/>
      <c r="G202" s="98"/>
      <c r="H202" s="98"/>
      <c r="I202" s="98"/>
      <c r="J202" s="98"/>
      <c r="K202" s="98"/>
      <c r="L202" s="98"/>
      <c r="M202" s="98"/>
      <c r="N202" s="98"/>
      <c r="O202" s="98"/>
      <c r="P202" s="98"/>
      <c r="Q202" s="98"/>
      <c r="R202" s="98"/>
      <c r="S202" s="98"/>
      <c r="T202" s="98"/>
      <c r="U202" s="98"/>
      <c r="V202" s="99"/>
    </row>
    <row r="203" spans="2:22" x14ac:dyDescent="0.2">
      <c r="B203" s="97"/>
      <c r="C203" s="98"/>
      <c r="D203" s="98"/>
      <c r="E203" s="98"/>
      <c r="F203" s="98"/>
      <c r="G203" s="98"/>
      <c r="H203" s="98"/>
      <c r="I203" s="98"/>
      <c r="J203" s="98"/>
      <c r="K203" s="98"/>
      <c r="L203" s="98"/>
      <c r="M203" s="98"/>
      <c r="N203" s="98"/>
      <c r="O203" s="98"/>
      <c r="P203" s="98"/>
      <c r="Q203" s="98"/>
      <c r="R203" s="98"/>
      <c r="S203" s="98"/>
      <c r="T203" s="98"/>
      <c r="U203" s="98"/>
      <c r="V203" s="99"/>
    </row>
    <row r="204" spans="2:22" x14ac:dyDescent="0.2">
      <c r="B204" s="97"/>
      <c r="C204" s="98"/>
      <c r="D204" s="98"/>
      <c r="E204" s="98"/>
      <c r="F204" s="98"/>
      <c r="G204" s="98"/>
      <c r="H204" s="98"/>
      <c r="I204" s="98"/>
      <c r="J204" s="98"/>
      <c r="K204" s="98"/>
      <c r="L204" s="98"/>
      <c r="M204" s="98"/>
      <c r="N204" s="98"/>
      <c r="O204" s="98"/>
      <c r="P204" s="98"/>
      <c r="Q204" s="98"/>
      <c r="R204" s="98"/>
      <c r="S204" s="98"/>
      <c r="T204" s="98"/>
      <c r="U204" s="98"/>
      <c r="V204" s="99"/>
    </row>
    <row r="205" spans="2:22" x14ac:dyDescent="0.2">
      <c r="B205" s="97"/>
      <c r="C205" s="98"/>
      <c r="D205" s="98"/>
      <c r="E205" s="98"/>
      <c r="F205" s="98"/>
      <c r="G205" s="98"/>
      <c r="H205" s="98"/>
      <c r="I205" s="98"/>
      <c r="J205" s="98"/>
      <c r="K205" s="98"/>
      <c r="L205" s="98"/>
      <c r="M205" s="98"/>
      <c r="N205" s="98"/>
      <c r="O205" s="98"/>
      <c r="P205" s="98"/>
      <c r="Q205" s="98"/>
      <c r="R205" s="98"/>
      <c r="S205" s="98"/>
      <c r="T205" s="98"/>
      <c r="U205" s="98"/>
      <c r="V205" s="99"/>
    </row>
    <row r="206" spans="2:22" x14ac:dyDescent="0.2">
      <c r="B206" s="97"/>
      <c r="C206" s="98"/>
      <c r="D206" s="98"/>
      <c r="E206" s="98"/>
      <c r="F206" s="98"/>
      <c r="G206" s="98"/>
      <c r="H206" s="98"/>
      <c r="I206" s="98"/>
      <c r="J206" s="98"/>
      <c r="K206" s="98"/>
      <c r="L206" s="98"/>
      <c r="M206" s="98"/>
      <c r="N206" s="98"/>
      <c r="O206" s="98"/>
      <c r="P206" s="98"/>
      <c r="Q206" s="98"/>
      <c r="R206" s="98"/>
      <c r="S206" s="98"/>
      <c r="T206" s="98"/>
      <c r="U206" s="98"/>
      <c r="V206" s="99"/>
    </row>
    <row r="207" spans="2:22" x14ac:dyDescent="0.2">
      <c r="B207" s="97"/>
      <c r="C207" s="98"/>
      <c r="D207" s="98"/>
      <c r="E207" s="98"/>
      <c r="F207" s="98"/>
      <c r="G207" s="98"/>
      <c r="H207" s="98"/>
      <c r="I207" s="98"/>
      <c r="J207" s="98"/>
      <c r="K207" s="98"/>
      <c r="L207" s="98"/>
      <c r="M207" s="98"/>
      <c r="N207" s="98"/>
      <c r="O207" s="98"/>
      <c r="P207" s="98"/>
      <c r="Q207" s="98"/>
      <c r="R207" s="98"/>
      <c r="S207" s="98"/>
      <c r="T207" s="98"/>
      <c r="U207" s="98"/>
      <c r="V207" s="99"/>
    </row>
    <row r="208" spans="2:22" x14ac:dyDescent="0.2">
      <c r="B208" s="97"/>
      <c r="C208" s="98"/>
      <c r="D208" s="98"/>
      <c r="E208" s="98"/>
      <c r="F208" s="98"/>
      <c r="G208" s="98"/>
      <c r="H208" s="98"/>
      <c r="I208" s="98"/>
      <c r="J208" s="98"/>
      <c r="K208" s="98"/>
      <c r="L208" s="98"/>
      <c r="M208" s="98"/>
      <c r="N208" s="98"/>
      <c r="O208" s="98"/>
      <c r="P208" s="98"/>
      <c r="Q208" s="98"/>
      <c r="R208" s="98"/>
      <c r="S208" s="98"/>
      <c r="T208" s="98"/>
      <c r="U208" s="98"/>
      <c r="V208" s="99"/>
    </row>
    <row r="209" spans="2:22" x14ac:dyDescent="0.2">
      <c r="B209" s="97"/>
      <c r="C209" s="98"/>
      <c r="D209" s="98"/>
      <c r="E209" s="98"/>
      <c r="F209" s="98"/>
      <c r="G209" s="98"/>
      <c r="H209" s="98"/>
      <c r="I209" s="98"/>
      <c r="J209" s="98"/>
      <c r="K209" s="98"/>
      <c r="L209" s="98"/>
      <c r="M209" s="98"/>
      <c r="N209" s="98"/>
      <c r="O209" s="98"/>
      <c r="P209" s="98"/>
      <c r="Q209" s="98"/>
      <c r="R209" s="98"/>
      <c r="S209" s="98"/>
      <c r="T209" s="98"/>
      <c r="U209" s="98"/>
      <c r="V209" s="99"/>
    </row>
    <row r="210" spans="2:22" x14ac:dyDescent="0.2">
      <c r="B210" s="97"/>
      <c r="C210" s="98"/>
      <c r="D210" s="98"/>
      <c r="E210" s="98"/>
      <c r="F210" s="98"/>
      <c r="G210" s="98"/>
      <c r="H210" s="98"/>
      <c r="I210" s="98"/>
      <c r="J210" s="98"/>
      <c r="K210" s="98"/>
      <c r="L210" s="98"/>
      <c r="M210" s="98"/>
      <c r="N210" s="98"/>
      <c r="O210" s="98"/>
      <c r="P210" s="98"/>
      <c r="Q210" s="98"/>
      <c r="R210" s="98"/>
      <c r="S210" s="98"/>
      <c r="T210" s="98"/>
      <c r="U210" s="98"/>
      <c r="V210" s="99"/>
    </row>
    <row r="211" spans="2:22" x14ac:dyDescent="0.2">
      <c r="B211" s="97"/>
      <c r="C211" s="98"/>
      <c r="D211" s="98"/>
      <c r="E211" s="98"/>
      <c r="F211" s="98"/>
      <c r="G211" s="98"/>
      <c r="H211" s="98"/>
      <c r="I211" s="98"/>
      <c r="J211" s="98"/>
      <c r="K211" s="98"/>
      <c r="L211" s="98"/>
      <c r="M211" s="98"/>
      <c r="N211" s="98"/>
      <c r="O211" s="98"/>
      <c r="P211" s="98"/>
      <c r="Q211" s="98"/>
      <c r="R211" s="98"/>
      <c r="S211" s="98"/>
      <c r="T211" s="98"/>
      <c r="U211" s="98"/>
      <c r="V211" s="99"/>
    </row>
    <row r="212" spans="2:22" x14ac:dyDescent="0.2">
      <c r="B212" s="97"/>
      <c r="C212" s="98"/>
      <c r="D212" s="98"/>
      <c r="E212" s="98"/>
      <c r="F212" s="98"/>
      <c r="G212" s="98"/>
      <c r="H212" s="98"/>
      <c r="I212" s="98"/>
      <c r="J212" s="98"/>
      <c r="K212" s="98"/>
      <c r="L212" s="98"/>
      <c r="M212" s="98"/>
      <c r="N212" s="98"/>
      <c r="O212" s="98"/>
      <c r="P212" s="98"/>
      <c r="Q212" s="98"/>
      <c r="R212" s="98"/>
      <c r="S212" s="98"/>
      <c r="T212" s="98"/>
      <c r="U212" s="98"/>
      <c r="V212" s="99"/>
    </row>
    <row r="213" spans="2:22" x14ac:dyDescent="0.2">
      <c r="B213" s="97"/>
      <c r="C213" s="98"/>
      <c r="D213" s="98"/>
      <c r="E213" s="98"/>
      <c r="F213" s="98"/>
      <c r="G213" s="98"/>
      <c r="H213" s="98"/>
      <c r="I213" s="98"/>
      <c r="J213" s="98"/>
      <c r="K213" s="98"/>
      <c r="L213" s="98"/>
      <c r="M213" s="98"/>
      <c r="N213" s="98"/>
      <c r="O213" s="98"/>
      <c r="P213" s="98"/>
      <c r="Q213" s="98"/>
      <c r="R213" s="98"/>
      <c r="S213" s="98"/>
      <c r="T213" s="98"/>
      <c r="U213" s="98"/>
      <c r="V213" s="99"/>
    </row>
    <row r="214" spans="2:22" x14ac:dyDescent="0.2">
      <c r="B214" s="97"/>
      <c r="C214" s="98"/>
      <c r="D214" s="98"/>
      <c r="E214" s="98"/>
      <c r="F214" s="98"/>
      <c r="G214" s="98"/>
      <c r="H214" s="98"/>
      <c r="I214" s="98"/>
      <c r="J214" s="98"/>
      <c r="K214" s="98"/>
      <c r="L214" s="98"/>
      <c r="M214" s="98"/>
      <c r="N214" s="98"/>
      <c r="O214" s="98"/>
      <c r="P214" s="98"/>
      <c r="Q214" s="98"/>
      <c r="R214" s="98"/>
      <c r="S214" s="98"/>
      <c r="T214" s="98"/>
      <c r="U214" s="98"/>
      <c r="V214" s="99"/>
    </row>
    <row r="215" spans="2:22" x14ac:dyDescent="0.2">
      <c r="B215" s="97"/>
      <c r="C215" s="98"/>
      <c r="D215" s="98"/>
      <c r="E215" s="98"/>
      <c r="F215" s="98"/>
      <c r="G215" s="98"/>
      <c r="H215" s="98"/>
      <c r="I215" s="98"/>
      <c r="J215" s="98"/>
      <c r="K215" s="98"/>
      <c r="L215" s="98"/>
      <c r="M215" s="98"/>
      <c r="N215" s="98"/>
      <c r="O215" s="98"/>
      <c r="P215" s="98"/>
      <c r="Q215" s="98"/>
      <c r="R215" s="98"/>
      <c r="S215" s="98"/>
      <c r="T215" s="98"/>
      <c r="U215" s="98"/>
      <c r="V215" s="99"/>
    </row>
    <row r="216" spans="2:22" x14ac:dyDescent="0.2">
      <c r="B216" s="97"/>
      <c r="C216" s="98"/>
      <c r="D216" s="98"/>
      <c r="E216" s="98"/>
      <c r="F216" s="98"/>
      <c r="G216" s="98"/>
      <c r="H216" s="98"/>
      <c r="I216" s="98"/>
      <c r="J216" s="98"/>
      <c r="K216" s="98"/>
      <c r="L216" s="98"/>
      <c r="M216" s="98"/>
      <c r="N216" s="98"/>
      <c r="O216" s="98"/>
      <c r="P216" s="98"/>
      <c r="Q216" s="98"/>
      <c r="R216" s="98"/>
      <c r="S216" s="98"/>
      <c r="T216" s="98"/>
      <c r="U216" s="98"/>
      <c r="V216" s="99"/>
    </row>
    <row r="217" spans="2:22" x14ac:dyDescent="0.2">
      <c r="B217" s="97"/>
      <c r="C217" s="98"/>
      <c r="D217" s="98"/>
      <c r="E217" s="98"/>
      <c r="F217" s="98"/>
      <c r="G217" s="98"/>
      <c r="H217" s="98"/>
      <c r="I217" s="98"/>
      <c r="J217" s="98"/>
      <c r="K217" s="98"/>
      <c r="L217" s="98"/>
      <c r="M217" s="98"/>
      <c r="N217" s="98"/>
      <c r="O217" s="98"/>
      <c r="P217" s="98"/>
      <c r="Q217" s="98"/>
      <c r="R217" s="98"/>
      <c r="S217" s="98"/>
      <c r="T217" s="98"/>
      <c r="U217" s="98"/>
      <c r="V217" s="99"/>
    </row>
    <row r="218" spans="2:22" x14ac:dyDescent="0.2">
      <c r="B218" s="97"/>
      <c r="C218" s="98"/>
      <c r="D218" s="98"/>
      <c r="E218" s="98"/>
      <c r="F218" s="98"/>
      <c r="G218" s="98"/>
      <c r="H218" s="98"/>
      <c r="I218" s="98"/>
      <c r="J218" s="98"/>
      <c r="K218" s="98"/>
      <c r="L218" s="98"/>
      <c r="M218" s="98"/>
      <c r="N218" s="98"/>
      <c r="O218" s="98"/>
      <c r="P218" s="98"/>
      <c r="Q218" s="98"/>
      <c r="R218" s="98"/>
      <c r="S218" s="98"/>
      <c r="T218" s="98"/>
      <c r="U218" s="98"/>
      <c r="V218" s="99"/>
    </row>
    <row r="219" spans="2:22" x14ac:dyDescent="0.2">
      <c r="B219" s="97"/>
      <c r="C219" s="98"/>
      <c r="D219" s="98"/>
      <c r="E219" s="98"/>
      <c r="F219" s="98"/>
      <c r="G219" s="98"/>
      <c r="H219" s="98"/>
      <c r="I219" s="98"/>
      <c r="J219" s="98"/>
      <c r="K219" s="98"/>
      <c r="L219" s="98"/>
      <c r="M219" s="98"/>
      <c r="N219" s="98"/>
      <c r="O219" s="98"/>
      <c r="P219" s="98"/>
      <c r="Q219" s="98"/>
      <c r="R219" s="98"/>
      <c r="S219" s="98"/>
      <c r="T219" s="98"/>
      <c r="U219" s="98"/>
      <c r="V219" s="99"/>
    </row>
    <row r="220" spans="2:22" x14ac:dyDescent="0.2">
      <c r="B220" s="97"/>
      <c r="C220" s="98"/>
      <c r="D220" s="98"/>
      <c r="E220" s="98"/>
      <c r="F220" s="98"/>
      <c r="G220" s="98"/>
      <c r="H220" s="98"/>
      <c r="I220" s="98"/>
      <c r="J220" s="98"/>
      <c r="K220" s="98"/>
      <c r="L220" s="98"/>
      <c r="M220" s="98"/>
      <c r="N220" s="98"/>
      <c r="O220" s="98"/>
      <c r="P220" s="98"/>
      <c r="Q220" s="98"/>
      <c r="R220" s="98"/>
      <c r="S220" s="98"/>
      <c r="T220" s="98"/>
      <c r="U220" s="98"/>
      <c r="V220" s="99"/>
    </row>
    <row r="221" spans="2:22" x14ac:dyDescent="0.2">
      <c r="B221" s="97"/>
      <c r="C221" s="98"/>
      <c r="D221" s="98"/>
      <c r="E221" s="98"/>
      <c r="F221" s="98"/>
      <c r="G221" s="98"/>
      <c r="H221" s="98"/>
      <c r="I221" s="98"/>
      <c r="J221" s="98"/>
      <c r="K221" s="98"/>
      <c r="L221" s="98"/>
      <c r="M221" s="98"/>
      <c r="N221" s="98"/>
      <c r="O221" s="98"/>
      <c r="P221" s="98"/>
      <c r="Q221" s="98"/>
      <c r="R221" s="98"/>
      <c r="S221" s="98"/>
      <c r="T221" s="98"/>
      <c r="U221" s="98"/>
      <c r="V221" s="99"/>
    </row>
    <row r="222" spans="2:22" x14ac:dyDescent="0.2">
      <c r="B222" s="133" t="s">
        <v>324</v>
      </c>
      <c r="C222" s="98"/>
      <c r="D222" s="98"/>
      <c r="E222" s="98"/>
      <c r="F222" s="98"/>
      <c r="G222" s="98"/>
      <c r="H222" s="98"/>
      <c r="I222" s="98"/>
      <c r="J222" s="98"/>
      <c r="K222" s="98"/>
      <c r="L222" s="98"/>
      <c r="M222" s="98"/>
      <c r="N222" s="98"/>
      <c r="O222" s="98"/>
      <c r="P222" s="98"/>
      <c r="Q222" s="98"/>
      <c r="R222" s="98"/>
      <c r="S222" s="98"/>
      <c r="T222" s="98"/>
      <c r="U222" s="98"/>
      <c r="V222" s="99"/>
    </row>
    <row r="223" spans="2:22" x14ac:dyDescent="0.2">
      <c r="B223" s="133" t="s">
        <v>325</v>
      </c>
      <c r="C223" s="98"/>
      <c r="D223" s="98"/>
      <c r="E223" s="98"/>
      <c r="F223" s="98"/>
      <c r="G223" s="98"/>
      <c r="H223" s="98"/>
      <c r="I223" s="98"/>
      <c r="J223" s="98"/>
      <c r="K223" s="98"/>
      <c r="L223" s="98"/>
      <c r="M223" s="98"/>
      <c r="N223" s="98"/>
      <c r="O223" s="98"/>
      <c r="P223" s="98"/>
      <c r="Q223" s="98"/>
      <c r="R223" s="98"/>
      <c r="S223" s="98"/>
      <c r="T223" s="98"/>
      <c r="U223" s="98"/>
      <c r="V223" s="99"/>
    </row>
    <row r="224" spans="2:22" x14ac:dyDescent="0.2">
      <c r="B224" s="97"/>
      <c r="C224" s="98"/>
      <c r="D224" s="98"/>
      <c r="E224" s="98"/>
      <c r="F224" s="98"/>
      <c r="G224" s="98"/>
      <c r="H224" s="98"/>
      <c r="I224" s="98"/>
      <c r="J224" s="98"/>
      <c r="K224" s="98"/>
      <c r="L224" s="98"/>
      <c r="M224" s="98"/>
      <c r="N224" s="98"/>
      <c r="O224" s="98"/>
      <c r="P224" s="98"/>
      <c r="Q224" s="98"/>
      <c r="R224" s="98"/>
      <c r="S224" s="98"/>
      <c r="T224" s="98"/>
      <c r="U224" s="98"/>
      <c r="V224" s="99"/>
    </row>
    <row r="225" spans="2:22" x14ac:dyDescent="0.2">
      <c r="B225" s="251" t="s">
        <v>331</v>
      </c>
      <c r="C225" s="252"/>
      <c r="D225" s="252"/>
      <c r="E225" s="252"/>
      <c r="F225" s="252"/>
      <c r="G225" s="252"/>
      <c r="H225" s="252"/>
      <c r="I225" s="252"/>
      <c r="J225" s="252"/>
      <c r="K225" s="252"/>
      <c r="L225" s="252"/>
      <c r="M225" s="252"/>
      <c r="N225" s="252"/>
      <c r="O225" s="252"/>
      <c r="P225" s="252"/>
      <c r="Q225" s="252"/>
      <c r="R225" s="252"/>
      <c r="S225" s="252"/>
      <c r="T225" s="252"/>
      <c r="U225" s="252"/>
      <c r="V225" s="253"/>
    </row>
    <row r="226" spans="2:22" x14ac:dyDescent="0.2">
      <c r="B226" s="251"/>
      <c r="C226" s="252"/>
      <c r="D226" s="252"/>
      <c r="E226" s="252"/>
      <c r="F226" s="252"/>
      <c r="G226" s="252"/>
      <c r="H226" s="252"/>
      <c r="I226" s="252"/>
      <c r="J226" s="252"/>
      <c r="K226" s="252"/>
      <c r="L226" s="252"/>
      <c r="M226" s="252"/>
      <c r="N226" s="252"/>
      <c r="O226" s="252"/>
      <c r="P226" s="252"/>
      <c r="Q226" s="252"/>
      <c r="R226" s="252"/>
      <c r="S226" s="252"/>
      <c r="T226" s="252"/>
      <c r="U226" s="252"/>
      <c r="V226" s="253"/>
    </row>
    <row r="227" spans="2:22" x14ac:dyDescent="0.2">
      <c r="B227" s="97"/>
      <c r="C227" s="98"/>
      <c r="D227" s="98"/>
      <c r="E227" s="98"/>
      <c r="F227" s="98"/>
      <c r="G227" s="98"/>
      <c r="H227" s="98"/>
      <c r="I227" s="98"/>
      <c r="J227" s="98"/>
      <c r="K227" s="98"/>
      <c r="L227" s="98"/>
      <c r="M227" s="98"/>
      <c r="N227" s="98"/>
      <c r="O227" s="98"/>
      <c r="P227" s="98"/>
      <c r="Q227" s="98"/>
      <c r="R227" s="98"/>
      <c r="S227" s="98"/>
      <c r="T227" s="98"/>
      <c r="U227" s="98"/>
      <c r="V227" s="99"/>
    </row>
    <row r="228" spans="2:22" x14ac:dyDescent="0.2">
      <c r="B228" s="97"/>
      <c r="C228" s="98"/>
      <c r="D228" s="98"/>
      <c r="E228" s="98"/>
      <c r="F228" s="98"/>
      <c r="G228" s="98"/>
      <c r="H228" s="98"/>
      <c r="I228" s="98"/>
      <c r="J228" s="98"/>
      <c r="K228" s="98"/>
      <c r="L228" s="98"/>
      <c r="M228" s="98"/>
      <c r="N228" s="98"/>
      <c r="O228" s="98"/>
      <c r="P228" s="98"/>
      <c r="Q228" s="98"/>
      <c r="R228" s="98"/>
      <c r="S228" s="98"/>
      <c r="T228" s="98"/>
      <c r="U228" s="98"/>
      <c r="V228" s="99"/>
    </row>
    <row r="229" spans="2:22" x14ac:dyDescent="0.2">
      <c r="B229" s="97"/>
      <c r="C229" s="98"/>
      <c r="D229" s="98"/>
      <c r="E229" s="98"/>
      <c r="F229" s="98"/>
      <c r="G229" s="98"/>
      <c r="H229" s="98"/>
      <c r="I229" s="98"/>
      <c r="J229" s="98"/>
      <c r="K229" s="98"/>
      <c r="L229" s="98"/>
      <c r="M229" s="98"/>
      <c r="N229" s="98"/>
      <c r="O229" s="98"/>
      <c r="P229" s="98"/>
      <c r="Q229" s="98"/>
      <c r="R229" s="98"/>
      <c r="S229" s="98"/>
      <c r="T229" s="98"/>
      <c r="U229" s="98"/>
      <c r="V229" s="99"/>
    </row>
    <row r="230" spans="2:22" ht="13.5" thickBot="1" x14ac:dyDescent="0.25">
      <c r="B230" s="100"/>
      <c r="C230" s="101"/>
      <c r="D230" s="101"/>
      <c r="E230" s="101"/>
      <c r="F230" s="101"/>
      <c r="G230" s="101"/>
      <c r="H230" s="101"/>
      <c r="I230" s="101"/>
      <c r="J230" s="101"/>
      <c r="K230" s="101"/>
      <c r="L230" s="101"/>
      <c r="M230" s="101"/>
      <c r="N230" s="101"/>
      <c r="O230" s="101"/>
      <c r="P230" s="101"/>
      <c r="Q230" s="101"/>
      <c r="R230" s="101"/>
      <c r="S230" s="101"/>
      <c r="T230" s="101"/>
      <c r="U230" s="101"/>
      <c r="V230" s="102"/>
    </row>
  </sheetData>
  <mergeCells count="46">
    <mergeCell ref="L84:V90"/>
    <mergeCell ref="D120:D121"/>
    <mergeCell ref="C120:C121"/>
    <mergeCell ref="B130:L135"/>
    <mergeCell ref="B225:V226"/>
    <mergeCell ref="B110:L117"/>
    <mergeCell ref="C146:C147"/>
    <mergeCell ref="C148:C149"/>
    <mergeCell ref="C122:C123"/>
    <mergeCell ref="D122:D123"/>
    <mergeCell ref="C124:C125"/>
    <mergeCell ref="D124:D125"/>
    <mergeCell ref="C126:C127"/>
    <mergeCell ref="D126:D127"/>
    <mergeCell ref="L156:L157"/>
    <mergeCell ref="C150:C151"/>
    <mergeCell ref="C152:C153"/>
    <mergeCell ref="C154:C155"/>
    <mergeCell ref="C156:C157"/>
    <mergeCell ref="L146:L147"/>
    <mergeCell ref="L148:L149"/>
    <mergeCell ref="L150:L151"/>
    <mergeCell ref="L152:L153"/>
    <mergeCell ref="L154:L155"/>
    <mergeCell ref="L158:L159"/>
    <mergeCell ref="C163:C164"/>
    <mergeCell ref="C165:C166"/>
    <mergeCell ref="C167:C168"/>
    <mergeCell ref="C169:C170"/>
    <mergeCell ref="C158:C159"/>
    <mergeCell ref="C183:E184"/>
    <mergeCell ref="C185:E186"/>
    <mergeCell ref="C187:E188"/>
    <mergeCell ref="B140:V143"/>
    <mergeCell ref="B190:V193"/>
    <mergeCell ref="L169:L170"/>
    <mergeCell ref="L171:L172"/>
    <mergeCell ref="L173:L174"/>
    <mergeCell ref="L175:L176"/>
    <mergeCell ref="C181:E182"/>
    <mergeCell ref="C171:C172"/>
    <mergeCell ref="C173:C174"/>
    <mergeCell ref="C175:C176"/>
    <mergeCell ref="L163:L164"/>
    <mergeCell ref="L165:L166"/>
    <mergeCell ref="L167:L168"/>
  </mergeCells>
  <pageMargins left="0.7" right="0.7" top="0.75" bottom="0.75" header="0.3" footer="0.3"/>
  <pageSetup paperSize="9" orientation="portrait" r:id="rId1"/>
  <ignoredErrors>
    <ignoredError sqref="K181" formula="1"/>
  </ignoredError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58"/>
  <sheetViews>
    <sheetView workbookViewId="0"/>
  </sheetViews>
  <sheetFormatPr defaultRowHeight="12.75" x14ac:dyDescent="0.2"/>
  <cols>
    <col min="6" max="6" width="9.5703125" bestFit="1" customWidth="1"/>
  </cols>
  <sheetData>
    <row r="2" spans="2:22" ht="26.25" x14ac:dyDescent="0.4">
      <c r="B2" s="139" t="s">
        <v>266</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329</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5"/>
      <c r="M55" s="95"/>
      <c r="N55" s="95"/>
      <c r="O55" s="95"/>
      <c r="P55" s="95"/>
      <c r="Q55" s="95"/>
      <c r="R55" s="95"/>
      <c r="S55" s="95"/>
      <c r="T55" s="95"/>
      <c r="U55" s="95"/>
      <c r="V55" s="96"/>
    </row>
    <row r="56" spans="2:22" x14ac:dyDescent="0.2">
      <c r="B56" s="133" t="s">
        <v>328</v>
      </c>
      <c r="C56" s="98"/>
      <c r="D56" s="98"/>
      <c r="E56" s="98"/>
      <c r="F56" s="98"/>
      <c r="G56" s="98"/>
      <c r="H56" s="98"/>
      <c r="I56" s="98"/>
      <c r="J56" s="98"/>
      <c r="K56" s="98"/>
      <c r="L56" s="98"/>
      <c r="M56" s="98"/>
      <c r="N56" s="98"/>
      <c r="O56" s="98"/>
      <c r="P56" s="98"/>
      <c r="Q56" s="98"/>
      <c r="R56" s="98"/>
      <c r="S56" s="98"/>
      <c r="T56" s="98"/>
      <c r="U56" s="98"/>
      <c r="V56" s="99"/>
    </row>
    <row r="57" spans="2:22" x14ac:dyDescent="0.2">
      <c r="B57" s="97"/>
      <c r="C57" s="98"/>
      <c r="D57" s="98"/>
      <c r="E57" s="98"/>
      <c r="F57" s="98"/>
      <c r="G57" s="98"/>
      <c r="H57" s="98"/>
      <c r="I57" s="98"/>
      <c r="J57" s="98"/>
      <c r="K57" s="98"/>
      <c r="L57" s="98"/>
      <c r="M57" s="98"/>
      <c r="N57" s="98"/>
      <c r="O57" s="98"/>
      <c r="P57" s="98"/>
      <c r="Q57" s="98"/>
      <c r="R57" s="98"/>
      <c r="S57" s="98"/>
      <c r="T57" s="98"/>
      <c r="U57" s="98"/>
      <c r="V57" s="99"/>
    </row>
    <row r="58" spans="2:22" x14ac:dyDescent="0.2">
      <c r="B58" s="97"/>
      <c r="C58" s="98"/>
      <c r="D58" s="98"/>
      <c r="E58" s="98"/>
      <c r="F58" s="98"/>
      <c r="G58" s="98"/>
      <c r="H58" s="98"/>
      <c r="I58" s="98"/>
      <c r="J58" s="98"/>
      <c r="K58" s="98"/>
      <c r="L58" s="98"/>
      <c r="M58" s="98"/>
      <c r="N58" s="98"/>
      <c r="O58" s="98"/>
      <c r="P58" s="98"/>
      <c r="Q58" s="98"/>
      <c r="R58" s="98"/>
      <c r="S58" s="98"/>
      <c r="T58" s="98"/>
      <c r="U58" s="98"/>
      <c r="V58" s="99"/>
    </row>
    <row r="59" spans="2:22" x14ac:dyDescent="0.2">
      <c r="B59" s="97"/>
      <c r="C59" s="98"/>
      <c r="D59" s="98"/>
      <c r="E59" s="98"/>
      <c r="F59" s="98"/>
      <c r="G59" s="98"/>
      <c r="H59" s="98"/>
      <c r="I59" s="98"/>
      <c r="J59" s="98"/>
      <c r="K59" s="98"/>
      <c r="L59" s="98"/>
      <c r="M59" s="98"/>
      <c r="N59" s="98"/>
      <c r="O59" s="98"/>
      <c r="P59" s="98"/>
      <c r="Q59" s="98"/>
      <c r="R59" s="98"/>
      <c r="S59" s="98"/>
      <c r="T59" s="98"/>
      <c r="U59" s="98"/>
      <c r="V59" s="99"/>
    </row>
    <row r="60" spans="2:22" x14ac:dyDescent="0.2">
      <c r="B60" s="97"/>
      <c r="C60" s="98"/>
      <c r="D60" s="98"/>
      <c r="E60" s="98"/>
      <c r="F60" s="98"/>
      <c r="G60" s="98"/>
      <c r="H60" s="98"/>
      <c r="I60" s="98"/>
      <c r="J60" s="98"/>
      <c r="K60" s="98"/>
      <c r="L60" s="98"/>
      <c r="M60" s="98"/>
      <c r="N60" s="98"/>
      <c r="O60" s="98"/>
      <c r="P60" s="98"/>
      <c r="Q60" s="98"/>
      <c r="R60" s="98"/>
      <c r="S60" s="98"/>
      <c r="T60" s="98"/>
      <c r="U60" s="98"/>
      <c r="V60" s="99"/>
    </row>
    <row r="61" spans="2:22" x14ac:dyDescent="0.2">
      <c r="B61" s="97"/>
      <c r="C61" s="98"/>
      <c r="D61" s="98"/>
      <c r="E61" s="98"/>
      <c r="F61" s="98"/>
      <c r="G61" s="98"/>
      <c r="H61" s="98"/>
      <c r="I61" s="98"/>
      <c r="J61" s="98"/>
      <c r="K61" s="98"/>
      <c r="L61" s="98"/>
      <c r="M61" s="98"/>
      <c r="N61" s="98"/>
      <c r="O61" s="98"/>
      <c r="P61" s="98"/>
      <c r="Q61" s="98"/>
      <c r="R61" s="98"/>
      <c r="S61" s="98"/>
      <c r="T61" s="98"/>
      <c r="U61" s="98"/>
      <c r="V61" s="99"/>
    </row>
    <row r="62" spans="2:22" x14ac:dyDescent="0.2">
      <c r="B62" s="97"/>
      <c r="C62" s="98"/>
      <c r="D62" s="98"/>
      <c r="E62" s="98"/>
      <c r="F62" s="98"/>
      <c r="G62" s="98"/>
      <c r="H62" s="98"/>
      <c r="I62" s="98"/>
      <c r="J62" s="98"/>
      <c r="K62" s="98"/>
      <c r="L62" s="98"/>
      <c r="M62" s="98"/>
      <c r="N62" s="98"/>
      <c r="O62" s="98"/>
      <c r="P62" s="98"/>
      <c r="Q62" s="98"/>
      <c r="R62" s="98"/>
      <c r="S62" s="98"/>
      <c r="T62" s="98"/>
      <c r="U62" s="98"/>
      <c r="V62" s="99"/>
    </row>
    <row r="63" spans="2:22" x14ac:dyDescent="0.2">
      <c r="B63" s="97"/>
      <c r="C63" s="98"/>
      <c r="D63" s="98"/>
      <c r="E63" s="98"/>
      <c r="F63" s="98"/>
      <c r="G63" s="98"/>
      <c r="H63" s="98"/>
      <c r="I63" s="98"/>
      <c r="J63" s="98"/>
      <c r="K63" s="98"/>
      <c r="L63" s="98"/>
      <c r="M63" s="98"/>
      <c r="N63" s="98"/>
      <c r="O63" s="98"/>
      <c r="P63" s="98"/>
      <c r="Q63" s="98"/>
      <c r="R63" s="98"/>
      <c r="S63" s="98"/>
      <c r="T63" s="98"/>
      <c r="U63" s="98"/>
      <c r="V63" s="99"/>
    </row>
    <row r="64" spans="2:22" x14ac:dyDescent="0.2">
      <c r="B64" s="97"/>
      <c r="C64" s="98"/>
      <c r="D64" s="98"/>
      <c r="E64" s="98"/>
      <c r="F64" s="98"/>
      <c r="G64" s="98"/>
      <c r="H64" s="98"/>
      <c r="I64" s="98"/>
      <c r="J64" s="98"/>
      <c r="K64" s="98"/>
      <c r="L64" s="98"/>
      <c r="M64" s="98"/>
      <c r="N64" s="98"/>
      <c r="O64" s="98"/>
      <c r="P64" s="98"/>
      <c r="Q64" s="98"/>
      <c r="R64" s="98"/>
      <c r="S64" s="98"/>
      <c r="T64" s="98"/>
      <c r="U64" s="98"/>
      <c r="V64" s="99"/>
    </row>
    <row r="65" spans="2:22" x14ac:dyDescent="0.2">
      <c r="B65" s="97"/>
      <c r="C65" s="98"/>
      <c r="D65" s="98"/>
      <c r="E65" s="98"/>
      <c r="F65" s="98"/>
      <c r="G65" s="98"/>
      <c r="H65" s="98"/>
      <c r="I65" s="98"/>
      <c r="J65" s="98"/>
      <c r="K65" s="98"/>
      <c r="L65" s="98"/>
      <c r="M65" s="98"/>
      <c r="N65" s="98"/>
      <c r="O65" s="98"/>
      <c r="P65" s="98"/>
      <c r="Q65" s="98"/>
      <c r="R65" s="98"/>
      <c r="S65" s="98"/>
      <c r="T65" s="98"/>
      <c r="U65" s="98"/>
      <c r="V65" s="99"/>
    </row>
    <row r="66" spans="2:22" x14ac:dyDescent="0.2">
      <c r="B66" s="97"/>
      <c r="C66" s="98"/>
      <c r="D66" s="98"/>
      <c r="E66" s="98"/>
      <c r="F66" s="98"/>
      <c r="G66" s="98"/>
      <c r="H66" s="98"/>
      <c r="I66" s="98"/>
      <c r="J66" s="98"/>
      <c r="K66" s="98"/>
      <c r="L66" s="98"/>
      <c r="M66" s="98"/>
      <c r="N66" s="98"/>
      <c r="O66" s="98"/>
      <c r="P66" s="98"/>
      <c r="Q66" s="98"/>
      <c r="R66" s="98"/>
      <c r="S66" s="98"/>
      <c r="T66" s="98"/>
      <c r="U66" s="98"/>
      <c r="V66" s="99"/>
    </row>
    <row r="67" spans="2:22" x14ac:dyDescent="0.2">
      <c r="B67" s="97"/>
      <c r="C67" s="98"/>
      <c r="D67" s="98"/>
      <c r="E67" s="98"/>
      <c r="F67" s="98"/>
      <c r="G67" s="98"/>
      <c r="H67" s="98"/>
      <c r="I67" s="98"/>
      <c r="J67" s="98"/>
      <c r="K67" s="98"/>
      <c r="L67" s="98"/>
      <c r="M67" s="98"/>
      <c r="N67" s="98"/>
      <c r="O67" s="98"/>
      <c r="P67" s="98"/>
      <c r="Q67" s="98"/>
      <c r="R67" s="98"/>
      <c r="S67" s="98"/>
      <c r="T67" s="98"/>
      <c r="U67" s="98"/>
      <c r="V67" s="99"/>
    </row>
    <row r="68" spans="2:22" x14ac:dyDescent="0.2">
      <c r="B68" s="97"/>
      <c r="C68" s="98"/>
      <c r="D68" s="98"/>
      <c r="E68" s="98"/>
      <c r="F68" s="98"/>
      <c r="G68" s="98"/>
      <c r="H68" s="98"/>
      <c r="I68" s="98"/>
      <c r="J68" s="98"/>
      <c r="K68" s="98"/>
      <c r="L68" s="98"/>
      <c r="M68" s="98"/>
      <c r="N68" s="98"/>
      <c r="O68" s="98"/>
      <c r="P68" s="98"/>
      <c r="Q68" s="98"/>
      <c r="R68" s="98"/>
      <c r="S68" s="98"/>
      <c r="T68" s="98"/>
      <c r="U68" s="98"/>
      <c r="V68" s="99"/>
    </row>
    <row r="69" spans="2:22" x14ac:dyDescent="0.2">
      <c r="B69" s="97"/>
      <c r="C69" s="98"/>
      <c r="D69" s="98"/>
      <c r="E69" s="98"/>
      <c r="F69" s="98"/>
      <c r="G69" s="98"/>
      <c r="H69" s="98"/>
      <c r="I69" s="98"/>
      <c r="J69" s="98"/>
      <c r="K69" s="98"/>
      <c r="L69" s="98"/>
      <c r="M69" s="98"/>
      <c r="N69" s="98"/>
      <c r="O69" s="98"/>
      <c r="P69" s="98"/>
      <c r="Q69" s="98"/>
      <c r="R69" s="98"/>
      <c r="S69" s="98"/>
      <c r="T69" s="98"/>
      <c r="U69" s="98"/>
      <c r="V69" s="99"/>
    </row>
    <row r="70" spans="2:22" x14ac:dyDescent="0.2">
      <c r="B70" s="97"/>
      <c r="C70" s="98"/>
      <c r="D70" s="98"/>
      <c r="E70" s="98"/>
      <c r="F70" s="98"/>
      <c r="G70" s="98"/>
      <c r="H70" s="98"/>
      <c r="I70" s="98"/>
      <c r="J70" s="98"/>
      <c r="K70" s="98"/>
      <c r="L70" s="98"/>
      <c r="M70" s="98"/>
      <c r="N70" s="98"/>
      <c r="O70" s="98"/>
      <c r="P70" s="98"/>
      <c r="Q70" s="98"/>
      <c r="R70" s="98"/>
      <c r="S70" s="98"/>
      <c r="T70" s="98"/>
      <c r="U70" s="98"/>
      <c r="V70" s="99"/>
    </row>
    <row r="71" spans="2:22" x14ac:dyDescent="0.2">
      <c r="B71" s="97"/>
      <c r="C71" s="98"/>
      <c r="D71" s="98"/>
      <c r="E71" s="98"/>
      <c r="F71" s="98"/>
      <c r="G71" s="98"/>
      <c r="H71" s="98"/>
      <c r="I71" s="98"/>
      <c r="J71" s="98"/>
      <c r="K71" s="98"/>
      <c r="L71" s="98"/>
      <c r="M71" s="98"/>
      <c r="N71" s="98"/>
      <c r="O71" s="98"/>
      <c r="P71" s="98"/>
      <c r="Q71" s="98"/>
      <c r="R71" s="98"/>
      <c r="S71" s="98"/>
      <c r="T71" s="98"/>
      <c r="U71" s="98"/>
      <c r="V71" s="99"/>
    </row>
    <row r="72" spans="2:22" x14ac:dyDescent="0.2">
      <c r="B72" s="97"/>
      <c r="C72" s="98"/>
      <c r="D72" s="98"/>
      <c r="E72" s="98"/>
      <c r="F72" s="98"/>
      <c r="G72" s="98"/>
      <c r="H72" s="98"/>
      <c r="I72" s="98"/>
      <c r="J72" s="98"/>
      <c r="K72" s="98"/>
      <c r="L72" s="98"/>
      <c r="M72" s="98"/>
      <c r="N72" s="98"/>
      <c r="O72" s="98"/>
      <c r="P72" s="98"/>
      <c r="Q72" s="98"/>
      <c r="R72" s="98"/>
      <c r="S72" s="98"/>
      <c r="T72" s="98"/>
      <c r="U72" s="98"/>
      <c r="V72" s="99"/>
    </row>
    <row r="73" spans="2:22" x14ac:dyDescent="0.2">
      <c r="B73" s="97"/>
      <c r="C73" s="98"/>
      <c r="D73" s="98"/>
      <c r="E73" s="98"/>
      <c r="F73" s="98"/>
      <c r="G73" s="98"/>
      <c r="H73" s="98"/>
      <c r="I73" s="98"/>
      <c r="J73" s="98"/>
      <c r="K73" s="98"/>
      <c r="L73" s="98"/>
      <c r="M73" s="98"/>
      <c r="N73" s="98"/>
      <c r="O73" s="98"/>
      <c r="P73" s="98"/>
      <c r="Q73" s="98"/>
      <c r="R73" s="98"/>
      <c r="S73" s="98"/>
      <c r="T73" s="98"/>
      <c r="U73" s="98"/>
      <c r="V73" s="99"/>
    </row>
    <row r="74" spans="2:22" x14ac:dyDescent="0.2">
      <c r="B74" s="97"/>
      <c r="C74" s="98"/>
      <c r="D74" s="98"/>
      <c r="E74" s="98"/>
      <c r="F74" s="98"/>
      <c r="G74" s="98"/>
      <c r="H74" s="98"/>
      <c r="I74" s="98"/>
      <c r="J74" s="98"/>
      <c r="K74" s="98"/>
      <c r="L74" s="98"/>
      <c r="M74" s="98"/>
      <c r="N74" s="98"/>
      <c r="O74" s="98"/>
      <c r="P74" s="98"/>
      <c r="Q74" s="98"/>
      <c r="R74" s="98"/>
      <c r="S74" s="98"/>
      <c r="T74" s="98"/>
      <c r="U74" s="98"/>
      <c r="V74" s="99"/>
    </row>
    <row r="75" spans="2:22" x14ac:dyDescent="0.2">
      <c r="B75" s="97"/>
      <c r="C75" s="98"/>
      <c r="D75" s="98"/>
      <c r="E75" s="98"/>
      <c r="F75" s="98"/>
      <c r="G75" s="98"/>
      <c r="H75" s="98"/>
      <c r="I75" s="98"/>
      <c r="J75" s="98"/>
      <c r="K75" s="98"/>
      <c r="L75" s="98"/>
      <c r="M75" s="98"/>
      <c r="N75" s="98"/>
      <c r="O75" s="98"/>
      <c r="P75" s="98"/>
      <c r="Q75" s="98"/>
      <c r="R75" s="98"/>
      <c r="S75" s="98"/>
      <c r="T75" s="98"/>
      <c r="U75" s="98"/>
      <c r="V75" s="99"/>
    </row>
    <row r="76" spans="2:22" x14ac:dyDescent="0.2">
      <c r="B76" s="97"/>
      <c r="C76" s="98"/>
      <c r="D76" s="98"/>
      <c r="E76" s="98"/>
      <c r="F76" s="98"/>
      <c r="G76" s="98"/>
      <c r="H76" s="98"/>
      <c r="I76" s="98"/>
      <c r="J76" s="98"/>
      <c r="K76" s="98"/>
      <c r="L76" s="98"/>
      <c r="M76" s="98"/>
      <c r="N76" s="98"/>
      <c r="O76" s="98"/>
      <c r="P76" s="98"/>
      <c r="Q76" s="98"/>
      <c r="R76" s="98"/>
      <c r="S76" s="98"/>
      <c r="T76" s="98"/>
      <c r="U76" s="98"/>
      <c r="V76" s="99"/>
    </row>
    <row r="77" spans="2:22" x14ac:dyDescent="0.2">
      <c r="B77" s="97"/>
      <c r="C77" s="98"/>
      <c r="D77" s="98"/>
      <c r="E77" s="98"/>
      <c r="F77" s="98"/>
      <c r="G77" s="98"/>
      <c r="H77" s="98"/>
      <c r="I77" s="98"/>
      <c r="J77" s="98"/>
      <c r="K77" s="98"/>
      <c r="L77" s="98"/>
      <c r="M77" s="98"/>
      <c r="N77" s="98"/>
      <c r="O77" s="98"/>
      <c r="P77" s="98"/>
      <c r="Q77" s="98"/>
      <c r="R77" s="98"/>
      <c r="S77" s="98"/>
      <c r="T77" s="98"/>
      <c r="U77" s="98"/>
      <c r="V77" s="99"/>
    </row>
    <row r="78" spans="2:22" x14ac:dyDescent="0.2">
      <c r="B78" s="97"/>
      <c r="C78" s="98"/>
      <c r="D78" s="98"/>
      <c r="E78" s="98"/>
      <c r="F78" s="98"/>
      <c r="G78" s="98"/>
      <c r="H78" s="98"/>
      <c r="I78" s="98"/>
      <c r="J78" s="98"/>
      <c r="K78" s="98"/>
      <c r="L78" s="98"/>
      <c r="M78" s="98"/>
      <c r="N78" s="98"/>
      <c r="O78" s="98"/>
      <c r="P78" s="98"/>
      <c r="Q78" s="98"/>
      <c r="R78" s="98"/>
      <c r="S78" s="98"/>
      <c r="T78" s="98"/>
      <c r="U78" s="98"/>
      <c r="V78" s="99"/>
    </row>
    <row r="79" spans="2:22" x14ac:dyDescent="0.2">
      <c r="B79" s="97"/>
      <c r="C79" s="98"/>
      <c r="D79" s="98"/>
      <c r="E79" s="98"/>
      <c r="F79" s="98"/>
      <c r="G79" s="98"/>
      <c r="H79" s="98"/>
      <c r="I79" s="98"/>
      <c r="J79" s="98"/>
      <c r="K79" s="98"/>
      <c r="L79" s="98"/>
      <c r="M79" s="98"/>
      <c r="N79" s="98"/>
      <c r="O79" s="98"/>
      <c r="P79" s="98"/>
      <c r="Q79" s="98"/>
      <c r="R79" s="98"/>
      <c r="S79" s="98"/>
      <c r="T79" s="98"/>
      <c r="U79" s="98"/>
      <c r="V79" s="99"/>
    </row>
    <row r="80" spans="2:22" x14ac:dyDescent="0.2">
      <c r="B80" s="97"/>
      <c r="C80" s="98"/>
      <c r="D80" s="98"/>
      <c r="E80" s="98"/>
      <c r="F80" s="98"/>
      <c r="G80" s="98"/>
      <c r="H80" s="98"/>
      <c r="I80" s="98"/>
      <c r="J80" s="98"/>
      <c r="K80" s="98"/>
      <c r="L80" s="98"/>
      <c r="M80" s="98"/>
      <c r="N80" s="98"/>
      <c r="O80" s="98"/>
      <c r="P80" s="98"/>
      <c r="Q80" s="98"/>
      <c r="R80" s="98"/>
      <c r="S80" s="98"/>
      <c r="T80" s="98"/>
      <c r="U80" s="98"/>
      <c r="V80" s="99"/>
    </row>
    <row r="81" spans="2:22" x14ac:dyDescent="0.2">
      <c r="B81" s="97"/>
      <c r="C81" s="98"/>
      <c r="D81" s="98"/>
      <c r="E81" s="98"/>
      <c r="F81" s="98"/>
      <c r="G81" s="98"/>
      <c r="H81" s="98"/>
      <c r="I81" s="98"/>
      <c r="J81" s="98"/>
      <c r="K81" s="98"/>
      <c r="L81" s="98"/>
      <c r="M81" s="98"/>
      <c r="N81" s="98"/>
      <c r="O81" s="98"/>
      <c r="P81" s="98"/>
      <c r="Q81" s="98"/>
      <c r="R81" s="98"/>
      <c r="S81" s="98"/>
      <c r="T81" s="98"/>
      <c r="U81" s="98"/>
      <c r="V81" s="99"/>
    </row>
    <row r="82" spans="2:22" x14ac:dyDescent="0.2">
      <c r="B82" s="97"/>
      <c r="C82" s="98"/>
      <c r="D82" s="98"/>
      <c r="E82" s="98"/>
      <c r="F82" s="98"/>
      <c r="G82" s="98"/>
      <c r="H82" s="98"/>
      <c r="I82" s="98"/>
      <c r="J82" s="98"/>
      <c r="K82" s="98"/>
      <c r="L82" s="98"/>
      <c r="M82" s="98"/>
      <c r="N82" s="98"/>
      <c r="O82" s="98"/>
      <c r="P82" s="98"/>
      <c r="Q82" s="98"/>
      <c r="R82" s="98"/>
      <c r="S82" s="98"/>
      <c r="T82" s="98"/>
      <c r="U82" s="98"/>
      <c r="V82" s="99"/>
    </row>
    <row r="83" spans="2:22" x14ac:dyDescent="0.2">
      <c r="B83" s="97"/>
      <c r="C83" s="98"/>
      <c r="D83" s="98"/>
      <c r="E83" s="98"/>
      <c r="F83" s="98"/>
      <c r="G83" s="98"/>
      <c r="H83" s="98"/>
      <c r="I83" s="98"/>
      <c r="J83" s="98"/>
      <c r="K83" s="98"/>
      <c r="L83" s="98"/>
      <c r="M83" s="98"/>
      <c r="N83" s="98"/>
      <c r="O83" s="98"/>
      <c r="P83" s="98"/>
      <c r="Q83" s="98"/>
      <c r="R83" s="98"/>
      <c r="S83" s="98"/>
      <c r="T83" s="98"/>
      <c r="U83" s="98"/>
      <c r="V83" s="99"/>
    </row>
    <row r="84" spans="2:22" x14ac:dyDescent="0.2">
      <c r="B84" s="97"/>
      <c r="C84" s="98"/>
      <c r="D84" s="98"/>
      <c r="E84" s="98"/>
      <c r="F84" s="98"/>
      <c r="G84" s="98"/>
      <c r="H84" s="98"/>
      <c r="I84" s="98"/>
      <c r="J84" s="98"/>
      <c r="K84" s="98"/>
      <c r="L84" s="98"/>
      <c r="M84" s="98"/>
      <c r="N84" s="98"/>
      <c r="O84" s="98"/>
      <c r="P84" s="98"/>
      <c r="Q84" s="98"/>
      <c r="R84" s="98"/>
      <c r="S84" s="98"/>
      <c r="T84" s="98"/>
      <c r="U84" s="98"/>
      <c r="V84" s="99"/>
    </row>
    <row r="85" spans="2:22" x14ac:dyDescent="0.2">
      <c r="B85" s="97"/>
      <c r="C85" s="98"/>
      <c r="D85" s="98"/>
      <c r="E85" s="98"/>
      <c r="F85" s="98"/>
      <c r="G85" s="98"/>
      <c r="H85" s="98"/>
      <c r="I85" s="98"/>
      <c r="J85" s="98"/>
      <c r="K85" s="98"/>
      <c r="L85" s="98"/>
      <c r="M85" s="98"/>
      <c r="N85" s="98"/>
      <c r="O85" s="98"/>
      <c r="P85" s="98"/>
      <c r="Q85" s="98"/>
      <c r="R85" s="98"/>
      <c r="S85" s="98"/>
      <c r="T85" s="98"/>
      <c r="U85" s="98"/>
      <c r="V85" s="99"/>
    </row>
    <row r="86" spans="2:22" ht="12.75" customHeight="1" x14ac:dyDescent="0.2">
      <c r="B86" s="97"/>
      <c r="C86" s="98"/>
      <c r="D86" s="98"/>
      <c r="E86" s="98"/>
      <c r="F86" s="98"/>
      <c r="G86" s="98"/>
      <c r="H86" s="98"/>
      <c r="I86" s="98"/>
      <c r="J86" s="98"/>
      <c r="K86" s="98"/>
      <c r="L86" s="98"/>
      <c r="M86" s="98"/>
      <c r="N86" s="98"/>
      <c r="O86" s="98"/>
      <c r="P86" s="98"/>
      <c r="Q86" s="98"/>
      <c r="R86" s="98"/>
      <c r="S86" s="98"/>
      <c r="T86" s="98"/>
      <c r="U86" s="98"/>
      <c r="V86" s="99"/>
    </row>
    <row r="87" spans="2:22" x14ac:dyDescent="0.2">
      <c r="B87" s="97"/>
      <c r="C87" s="98"/>
      <c r="D87" s="98"/>
      <c r="E87" s="98"/>
      <c r="F87" s="98"/>
      <c r="G87" s="98"/>
      <c r="H87" s="98"/>
      <c r="I87" s="98"/>
      <c r="J87" s="98"/>
      <c r="K87" s="98"/>
      <c r="L87" s="98"/>
      <c r="M87" s="98"/>
      <c r="N87" s="98"/>
      <c r="O87" s="98"/>
      <c r="P87" s="98"/>
      <c r="Q87" s="98"/>
      <c r="R87" s="98"/>
      <c r="S87" s="98"/>
      <c r="T87" s="98"/>
      <c r="U87" s="98"/>
      <c r="V87" s="99"/>
    </row>
    <row r="88" spans="2:22" x14ac:dyDescent="0.2">
      <c r="B88" s="97"/>
      <c r="C88" s="98"/>
      <c r="D88" s="98"/>
      <c r="E88" s="98"/>
      <c r="F88" s="98"/>
      <c r="G88" s="98"/>
      <c r="H88" s="98"/>
      <c r="I88" s="98"/>
      <c r="J88" s="98"/>
      <c r="K88" s="98"/>
      <c r="L88" s="98"/>
      <c r="M88" s="98"/>
      <c r="N88" s="98"/>
      <c r="O88" s="98"/>
      <c r="P88" s="98"/>
      <c r="Q88" s="98"/>
      <c r="R88" s="98"/>
      <c r="S88" s="98"/>
      <c r="T88" s="98"/>
      <c r="U88" s="98"/>
      <c r="V88" s="99"/>
    </row>
    <row r="89" spans="2:22" x14ac:dyDescent="0.2">
      <c r="B89" s="97"/>
      <c r="C89" s="98"/>
      <c r="D89" s="98"/>
      <c r="E89" s="98"/>
      <c r="F89" s="98"/>
      <c r="G89" s="98"/>
      <c r="H89" s="98"/>
      <c r="I89" s="98"/>
      <c r="J89" s="98"/>
      <c r="K89" s="98"/>
      <c r="L89" s="98"/>
      <c r="M89" s="98"/>
      <c r="N89" s="98"/>
      <c r="O89" s="98"/>
      <c r="P89" s="98"/>
      <c r="Q89" s="98"/>
      <c r="R89" s="98"/>
      <c r="S89" s="98"/>
      <c r="T89" s="98"/>
      <c r="U89" s="98"/>
      <c r="V89" s="99"/>
    </row>
    <row r="90" spans="2:22" x14ac:dyDescent="0.2">
      <c r="B90" s="97"/>
      <c r="C90" s="98"/>
      <c r="D90" s="98"/>
      <c r="E90" s="98"/>
      <c r="F90" s="98"/>
      <c r="G90" s="98"/>
      <c r="H90" s="98"/>
      <c r="I90" s="98"/>
      <c r="J90" s="98"/>
      <c r="K90" s="98"/>
      <c r="L90" s="98"/>
      <c r="M90" s="98"/>
      <c r="N90" s="98"/>
      <c r="O90" s="98"/>
      <c r="P90" s="98"/>
      <c r="Q90" s="98"/>
      <c r="R90" s="98"/>
      <c r="S90" s="98"/>
      <c r="T90" s="98"/>
      <c r="U90" s="98"/>
      <c r="V90" s="99"/>
    </row>
    <row r="91" spans="2:22" x14ac:dyDescent="0.2">
      <c r="B91" s="97"/>
      <c r="C91" s="98"/>
      <c r="D91" s="98"/>
      <c r="E91" s="98"/>
      <c r="F91" s="98"/>
      <c r="G91" s="98"/>
      <c r="H91" s="98"/>
      <c r="I91" s="98"/>
      <c r="J91" s="98"/>
      <c r="K91" s="98"/>
      <c r="L91" s="98"/>
      <c r="M91" s="98"/>
      <c r="N91" s="98"/>
      <c r="O91" s="98"/>
      <c r="P91" s="98"/>
      <c r="Q91" s="98"/>
      <c r="R91" s="98"/>
      <c r="S91" s="98"/>
      <c r="T91" s="98"/>
      <c r="U91" s="98"/>
      <c r="V91" s="99"/>
    </row>
    <row r="92" spans="2:22" x14ac:dyDescent="0.2">
      <c r="B92" s="97"/>
      <c r="C92" s="98"/>
      <c r="D92" s="98"/>
      <c r="E92" s="98"/>
      <c r="F92" s="98"/>
      <c r="G92" s="98"/>
      <c r="H92" s="98"/>
      <c r="I92" s="98"/>
      <c r="J92" s="98"/>
      <c r="K92" s="98"/>
      <c r="L92" s="98"/>
      <c r="M92" s="98"/>
      <c r="N92" s="98"/>
      <c r="O92" s="98"/>
      <c r="P92" s="98"/>
      <c r="Q92" s="98"/>
      <c r="R92" s="98"/>
      <c r="S92" s="98"/>
      <c r="T92" s="98"/>
      <c r="U92" s="98"/>
      <c r="V92" s="99"/>
    </row>
    <row r="93" spans="2:22" x14ac:dyDescent="0.2">
      <c r="B93" s="97"/>
      <c r="C93" s="98"/>
      <c r="D93" s="98"/>
      <c r="E93" s="98"/>
      <c r="F93" s="98"/>
      <c r="G93" s="98"/>
      <c r="H93" s="98"/>
      <c r="I93" s="98"/>
      <c r="J93" s="98"/>
      <c r="K93" s="98"/>
      <c r="L93" s="98"/>
      <c r="M93" s="98"/>
      <c r="N93" s="98"/>
      <c r="O93" s="98"/>
      <c r="P93" s="98"/>
      <c r="Q93" s="98"/>
      <c r="R93" s="98"/>
      <c r="S93" s="98"/>
      <c r="T93" s="98"/>
      <c r="U93" s="98"/>
      <c r="V93" s="99"/>
    </row>
    <row r="94" spans="2:22" x14ac:dyDescent="0.2">
      <c r="B94" s="97"/>
      <c r="C94" s="98"/>
      <c r="D94" s="98"/>
      <c r="E94" s="98"/>
      <c r="F94" s="98"/>
      <c r="G94" s="98"/>
      <c r="H94" s="98"/>
      <c r="I94" s="98"/>
      <c r="J94" s="98"/>
      <c r="K94" s="98"/>
      <c r="L94" s="98"/>
      <c r="M94" s="98"/>
      <c r="N94" s="98"/>
      <c r="O94" s="98"/>
      <c r="P94" s="98"/>
      <c r="Q94" s="98"/>
      <c r="R94" s="98"/>
      <c r="S94" s="98"/>
      <c r="T94" s="98"/>
      <c r="U94" s="98"/>
      <c r="V94" s="99"/>
    </row>
    <row r="95" spans="2:22" x14ac:dyDescent="0.2">
      <c r="B95" s="97"/>
      <c r="C95" s="98"/>
      <c r="D95" s="98"/>
      <c r="E95" s="98"/>
      <c r="F95" s="98"/>
      <c r="G95" s="98"/>
      <c r="H95" s="98"/>
      <c r="I95" s="98"/>
      <c r="J95" s="98"/>
      <c r="K95" s="98"/>
      <c r="L95" s="98"/>
      <c r="M95" s="98"/>
      <c r="N95" s="98"/>
      <c r="O95" s="98"/>
      <c r="P95" s="98"/>
      <c r="Q95" s="98"/>
      <c r="R95" s="98"/>
      <c r="S95" s="98"/>
      <c r="T95" s="98"/>
      <c r="U95" s="98"/>
      <c r="V95" s="99"/>
    </row>
    <row r="96" spans="2:22" x14ac:dyDescent="0.2">
      <c r="B96" s="97"/>
      <c r="C96" s="98"/>
      <c r="D96" s="98"/>
      <c r="E96" s="98"/>
      <c r="F96" s="98"/>
      <c r="G96" s="98"/>
      <c r="H96" s="98"/>
      <c r="I96" s="98"/>
      <c r="J96" s="98"/>
      <c r="K96" s="98"/>
      <c r="L96" s="98"/>
      <c r="M96" s="98"/>
      <c r="N96" s="98"/>
      <c r="O96" s="98"/>
      <c r="P96" s="98"/>
      <c r="Q96" s="98"/>
      <c r="R96" s="98"/>
      <c r="S96" s="98"/>
      <c r="T96" s="98"/>
      <c r="U96" s="98"/>
      <c r="V96" s="99"/>
    </row>
    <row r="97" spans="2:22" x14ac:dyDescent="0.2">
      <c r="B97" s="97"/>
      <c r="C97" s="98"/>
      <c r="D97" s="98"/>
      <c r="E97" s="98"/>
      <c r="F97" s="98"/>
      <c r="G97" s="98"/>
      <c r="H97" s="98"/>
      <c r="I97" s="98"/>
      <c r="J97" s="98"/>
      <c r="K97" s="98"/>
      <c r="L97" s="98"/>
      <c r="M97" s="98"/>
      <c r="N97" s="98"/>
      <c r="O97" s="98"/>
      <c r="P97" s="98"/>
      <c r="Q97" s="98"/>
      <c r="R97" s="98"/>
      <c r="S97" s="98"/>
      <c r="T97" s="98"/>
      <c r="U97" s="98"/>
      <c r="V97" s="99"/>
    </row>
    <row r="98" spans="2:22" x14ac:dyDescent="0.2">
      <c r="B98" s="97"/>
      <c r="C98" s="98"/>
      <c r="D98" s="98"/>
      <c r="E98" s="98"/>
      <c r="F98" s="98"/>
      <c r="G98" s="98"/>
      <c r="H98" s="98"/>
      <c r="I98" s="98"/>
      <c r="J98" s="98"/>
      <c r="K98" s="98"/>
      <c r="L98" s="98"/>
      <c r="M98" s="98"/>
      <c r="N98" s="98"/>
      <c r="O98" s="98"/>
      <c r="P98" s="98"/>
      <c r="Q98" s="98"/>
      <c r="R98" s="98"/>
      <c r="S98" s="98"/>
      <c r="T98" s="98"/>
      <c r="U98" s="98"/>
      <c r="V98" s="99"/>
    </row>
    <row r="99" spans="2:22" x14ac:dyDescent="0.2">
      <c r="B99" s="97"/>
      <c r="C99" s="98"/>
      <c r="D99" s="98"/>
      <c r="E99" s="98"/>
      <c r="F99" s="98"/>
      <c r="G99" s="98"/>
      <c r="H99" s="98"/>
      <c r="I99" s="98"/>
      <c r="J99" s="98"/>
      <c r="K99" s="98"/>
      <c r="L99" s="98"/>
      <c r="M99" s="98"/>
      <c r="N99" s="98"/>
      <c r="O99" s="98"/>
      <c r="P99" s="98"/>
      <c r="Q99" s="98"/>
      <c r="R99" s="98"/>
      <c r="S99" s="98"/>
      <c r="T99" s="98"/>
      <c r="U99" s="98"/>
      <c r="V99" s="99"/>
    </row>
    <row r="100" spans="2:22" x14ac:dyDescent="0.2">
      <c r="B100" s="97"/>
      <c r="C100" s="98"/>
      <c r="D100" s="98"/>
      <c r="E100" s="98"/>
      <c r="F100" s="98"/>
      <c r="G100" s="98"/>
      <c r="H100" s="98"/>
      <c r="I100" s="98"/>
      <c r="J100" s="98"/>
      <c r="K100" s="98"/>
      <c r="L100" s="98"/>
      <c r="M100" s="98"/>
      <c r="N100" s="98"/>
      <c r="O100" s="98"/>
      <c r="P100" s="98"/>
      <c r="Q100" s="98"/>
      <c r="R100" s="98"/>
      <c r="S100" s="98"/>
      <c r="T100" s="98"/>
      <c r="U100" s="98"/>
      <c r="V100" s="99"/>
    </row>
    <row r="101" spans="2:22" x14ac:dyDescent="0.2">
      <c r="B101" s="97"/>
      <c r="C101" s="98"/>
      <c r="D101" s="98"/>
      <c r="E101" s="98"/>
      <c r="F101" s="98"/>
      <c r="G101" s="98"/>
      <c r="H101" s="98"/>
      <c r="I101" s="98"/>
      <c r="J101" s="98"/>
      <c r="K101" s="98"/>
      <c r="L101" s="98"/>
      <c r="M101" s="98"/>
      <c r="N101" s="98"/>
      <c r="O101" s="98"/>
      <c r="P101" s="98"/>
      <c r="Q101" s="98"/>
      <c r="R101" s="98"/>
      <c r="S101" s="98"/>
      <c r="T101" s="98"/>
      <c r="U101" s="98"/>
      <c r="V101" s="99"/>
    </row>
    <row r="102" spans="2:22" x14ac:dyDescent="0.2">
      <c r="B102" s="97"/>
      <c r="C102" s="98"/>
      <c r="D102" s="98"/>
      <c r="E102" s="98"/>
      <c r="F102" s="98"/>
      <c r="G102" s="98"/>
      <c r="H102" s="98"/>
      <c r="I102" s="98"/>
      <c r="J102" s="98"/>
      <c r="K102" s="98"/>
      <c r="L102" s="98"/>
      <c r="M102" s="98"/>
      <c r="N102" s="98"/>
      <c r="O102" s="98"/>
      <c r="P102" s="98"/>
      <c r="Q102" s="98"/>
      <c r="R102" s="98"/>
      <c r="S102" s="98"/>
      <c r="T102" s="98"/>
      <c r="U102" s="98"/>
      <c r="V102" s="99"/>
    </row>
    <row r="103" spans="2:22" x14ac:dyDescent="0.2">
      <c r="B103" s="97"/>
      <c r="C103" s="98"/>
      <c r="D103" s="98"/>
      <c r="E103" s="98"/>
      <c r="F103" s="98"/>
      <c r="G103" s="98"/>
      <c r="H103" s="98"/>
      <c r="I103" s="98"/>
      <c r="J103" s="98"/>
      <c r="K103" s="98"/>
      <c r="L103" s="98"/>
      <c r="M103" s="98"/>
      <c r="N103" s="98"/>
      <c r="O103" s="98"/>
      <c r="P103" s="98"/>
      <c r="Q103" s="98"/>
      <c r="R103" s="98"/>
      <c r="S103" s="98"/>
      <c r="T103" s="98"/>
      <c r="U103" s="98"/>
      <c r="V103" s="99"/>
    </row>
    <row r="104" spans="2:22" x14ac:dyDescent="0.2">
      <c r="B104" s="97"/>
      <c r="C104" s="98"/>
      <c r="D104" s="98"/>
      <c r="E104" s="98"/>
      <c r="F104" s="98"/>
      <c r="G104" s="98"/>
      <c r="H104" s="98"/>
      <c r="I104" s="98"/>
      <c r="J104" s="98"/>
      <c r="K104" s="98"/>
      <c r="L104" s="98"/>
      <c r="M104" s="98"/>
      <c r="N104" s="98"/>
      <c r="O104" s="98"/>
      <c r="P104" s="98"/>
      <c r="Q104" s="98"/>
      <c r="R104" s="98"/>
      <c r="S104" s="98"/>
      <c r="T104" s="98"/>
      <c r="U104" s="98"/>
      <c r="V104" s="99"/>
    </row>
    <row r="105" spans="2:22" x14ac:dyDescent="0.2">
      <c r="B105" s="97"/>
      <c r="C105" s="98"/>
      <c r="D105" s="98"/>
      <c r="E105" s="98"/>
      <c r="F105" s="98"/>
      <c r="G105" s="98"/>
      <c r="H105" s="98"/>
      <c r="I105" s="98"/>
      <c r="J105" s="98"/>
      <c r="K105" s="98"/>
      <c r="L105" s="98"/>
      <c r="M105" s="98"/>
      <c r="N105" s="98"/>
      <c r="O105" s="98"/>
      <c r="P105" s="98"/>
      <c r="Q105" s="98"/>
      <c r="R105" s="98"/>
      <c r="S105" s="98"/>
      <c r="T105" s="98"/>
      <c r="U105" s="98"/>
      <c r="V105" s="99"/>
    </row>
    <row r="106" spans="2:22" x14ac:dyDescent="0.2">
      <c r="B106" s="97"/>
      <c r="C106" s="98"/>
      <c r="D106" s="98"/>
      <c r="E106" s="98"/>
      <c r="F106" s="98"/>
      <c r="G106" s="98"/>
      <c r="H106" s="98"/>
      <c r="I106" s="98"/>
      <c r="J106" s="98"/>
      <c r="K106" s="98"/>
      <c r="L106" s="98"/>
      <c r="M106" s="98"/>
      <c r="N106" s="98"/>
      <c r="O106" s="98"/>
      <c r="P106" s="98"/>
      <c r="Q106" s="98"/>
      <c r="R106" s="98"/>
      <c r="S106" s="98"/>
      <c r="T106" s="98"/>
      <c r="U106" s="98"/>
      <c r="V106" s="99"/>
    </row>
    <row r="107" spans="2:22" x14ac:dyDescent="0.2">
      <c r="B107" s="97"/>
      <c r="C107" s="98"/>
      <c r="D107" s="98"/>
      <c r="E107" s="98"/>
      <c r="F107" s="98"/>
      <c r="G107" s="98"/>
      <c r="H107" s="98"/>
      <c r="I107" s="98"/>
      <c r="J107" s="98"/>
      <c r="K107" s="98"/>
      <c r="L107" s="98"/>
      <c r="M107" s="98"/>
      <c r="N107" s="98"/>
      <c r="O107" s="98"/>
      <c r="P107" s="98"/>
      <c r="Q107" s="98"/>
      <c r="R107" s="98"/>
      <c r="S107" s="98"/>
      <c r="T107" s="98"/>
      <c r="U107" s="98"/>
      <c r="V107" s="99"/>
    </row>
    <row r="108" spans="2:22" x14ac:dyDescent="0.2">
      <c r="B108" s="97"/>
      <c r="C108" s="98"/>
      <c r="D108" s="98"/>
      <c r="E108" s="98"/>
      <c r="F108" s="98"/>
      <c r="G108" s="98"/>
      <c r="H108" s="98"/>
      <c r="I108" s="98"/>
      <c r="J108" s="98"/>
      <c r="K108" s="98"/>
      <c r="L108" s="98"/>
      <c r="M108" s="98"/>
      <c r="N108" s="98"/>
      <c r="O108" s="98"/>
      <c r="P108" s="98"/>
      <c r="Q108" s="98"/>
      <c r="R108" s="98"/>
      <c r="S108" s="98"/>
      <c r="T108" s="98"/>
      <c r="U108" s="98"/>
      <c r="V108" s="99"/>
    </row>
    <row r="109" spans="2:22" x14ac:dyDescent="0.2">
      <c r="B109" s="251" t="s">
        <v>326</v>
      </c>
      <c r="C109" s="252"/>
      <c r="D109" s="252"/>
      <c r="E109" s="252"/>
      <c r="F109" s="252"/>
      <c r="G109" s="252"/>
      <c r="H109" s="252"/>
      <c r="I109" s="252"/>
      <c r="J109" s="252"/>
      <c r="K109" s="252"/>
      <c r="L109" s="252"/>
      <c r="M109" s="98"/>
      <c r="N109" s="98"/>
      <c r="O109" s="98"/>
      <c r="P109" s="98"/>
      <c r="Q109" s="98"/>
      <c r="R109" s="98"/>
      <c r="S109" s="98"/>
      <c r="T109" s="98"/>
      <c r="U109" s="98"/>
      <c r="V109" s="99"/>
    </row>
    <row r="110" spans="2:22" x14ac:dyDescent="0.2">
      <c r="B110" s="251"/>
      <c r="C110" s="252"/>
      <c r="D110" s="252"/>
      <c r="E110" s="252"/>
      <c r="F110" s="252"/>
      <c r="G110" s="252"/>
      <c r="H110" s="252"/>
      <c r="I110" s="252"/>
      <c r="J110" s="252"/>
      <c r="K110" s="252"/>
      <c r="L110" s="252"/>
      <c r="M110" s="98"/>
      <c r="N110" s="98"/>
      <c r="O110" s="98"/>
      <c r="P110" s="98"/>
      <c r="Q110" s="98"/>
      <c r="R110" s="98"/>
      <c r="S110" s="98"/>
      <c r="T110" s="98"/>
      <c r="U110" s="98"/>
      <c r="V110" s="99"/>
    </row>
    <row r="111" spans="2:22" x14ac:dyDescent="0.2">
      <c r="B111" s="251"/>
      <c r="C111" s="252"/>
      <c r="D111" s="252"/>
      <c r="E111" s="252"/>
      <c r="F111" s="252"/>
      <c r="G111" s="252"/>
      <c r="H111" s="252"/>
      <c r="I111" s="252"/>
      <c r="J111" s="252"/>
      <c r="K111" s="252"/>
      <c r="L111" s="252"/>
      <c r="M111" s="98"/>
      <c r="N111" s="98"/>
      <c r="O111" s="98"/>
      <c r="P111" s="98"/>
      <c r="Q111" s="98"/>
      <c r="R111" s="98"/>
      <c r="S111" s="98"/>
      <c r="T111" s="98"/>
      <c r="U111" s="98"/>
      <c r="V111" s="99"/>
    </row>
    <row r="112" spans="2:22" x14ac:dyDescent="0.2">
      <c r="B112" s="251"/>
      <c r="C112" s="252"/>
      <c r="D112" s="252"/>
      <c r="E112" s="252"/>
      <c r="F112" s="252"/>
      <c r="G112" s="252"/>
      <c r="H112" s="252"/>
      <c r="I112" s="252"/>
      <c r="J112" s="252"/>
      <c r="K112" s="252"/>
      <c r="L112" s="252"/>
      <c r="M112" s="98"/>
      <c r="N112" s="98"/>
      <c r="O112" s="98"/>
      <c r="P112" s="98"/>
      <c r="Q112" s="98"/>
      <c r="R112" s="98"/>
      <c r="S112" s="98"/>
      <c r="T112" s="98"/>
      <c r="U112" s="98"/>
      <c r="V112" s="99"/>
    </row>
    <row r="113" spans="2:25" x14ac:dyDescent="0.2">
      <c r="B113" s="251"/>
      <c r="C113" s="252"/>
      <c r="D113" s="252"/>
      <c r="E113" s="252"/>
      <c r="F113" s="252"/>
      <c r="G113" s="252"/>
      <c r="H113" s="252"/>
      <c r="I113" s="252"/>
      <c r="J113" s="252"/>
      <c r="K113" s="252"/>
      <c r="L113" s="252"/>
      <c r="M113" s="98"/>
      <c r="N113" s="98"/>
      <c r="O113" s="98"/>
      <c r="P113" s="98"/>
      <c r="Q113" s="98"/>
      <c r="R113" s="98"/>
      <c r="S113" s="98"/>
      <c r="T113" s="98"/>
      <c r="U113" s="98"/>
      <c r="V113" s="99"/>
    </row>
    <row r="114" spans="2:25" x14ac:dyDescent="0.2">
      <c r="B114" s="251"/>
      <c r="C114" s="252"/>
      <c r="D114" s="252"/>
      <c r="E114" s="252"/>
      <c r="F114" s="252"/>
      <c r="G114" s="252"/>
      <c r="H114" s="252"/>
      <c r="I114" s="252"/>
      <c r="J114" s="252"/>
      <c r="K114" s="252"/>
      <c r="L114" s="252"/>
      <c r="M114" s="98"/>
      <c r="N114" s="98"/>
      <c r="O114" s="98"/>
      <c r="P114" s="98"/>
      <c r="Q114" s="98"/>
      <c r="R114" s="98"/>
      <c r="S114" s="98"/>
      <c r="T114" s="98"/>
      <c r="U114" s="98"/>
      <c r="V114" s="99"/>
    </row>
    <row r="115" spans="2:25" x14ac:dyDescent="0.2">
      <c r="B115" s="251"/>
      <c r="C115" s="252"/>
      <c r="D115" s="252"/>
      <c r="E115" s="252"/>
      <c r="F115" s="252"/>
      <c r="G115" s="252"/>
      <c r="H115" s="252"/>
      <c r="I115" s="252"/>
      <c r="J115" s="252"/>
      <c r="K115" s="252"/>
      <c r="L115" s="252"/>
      <c r="M115" s="98"/>
      <c r="N115" s="98"/>
      <c r="O115" s="98"/>
      <c r="P115" s="98"/>
      <c r="Q115" s="98"/>
      <c r="R115" s="98"/>
      <c r="S115" s="98"/>
      <c r="T115" s="98"/>
      <c r="U115" s="98"/>
      <c r="V115" s="99"/>
    </row>
    <row r="116" spans="2:25" ht="13.5" thickBot="1" x14ac:dyDescent="0.25">
      <c r="B116" s="100"/>
      <c r="C116" s="101"/>
      <c r="D116" s="101"/>
      <c r="E116" s="101"/>
      <c r="F116" s="101"/>
      <c r="G116" s="101"/>
      <c r="H116" s="101"/>
      <c r="I116" s="101"/>
      <c r="J116" s="101"/>
      <c r="K116" s="101"/>
      <c r="L116" s="101"/>
      <c r="M116" s="101"/>
      <c r="N116" s="101"/>
      <c r="O116" s="101"/>
      <c r="P116" s="101"/>
      <c r="Q116" s="101"/>
      <c r="R116" s="101"/>
      <c r="S116" s="101"/>
      <c r="T116" s="101"/>
      <c r="U116" s="101"/>
      <c r="V116" s="102"/>
    </row>
    <row r="117" spans="2:25" ht="13.5" thickBot="1" x14ac:dyDescent="0.25">
      <c r="B117" s="103" t="s">
        <v>290</v>
      </c>
      <c r="C117" s="104"/>
      <c r="D117" s="104"/>
      <c r="E117" s="104"/>
      <c r="F117" s="104"/>
      <c r="G117" s="104"/>
      <c r="H117" s="104"/>
      <c r="I117" s="104"/>
      <c r="J117" s="104"/>
      <c r="K117" s="104"/>
      <c r="L117" s="104"/>
      <c r="M117" s="104"/>
      <c r="N117" s="104"/>
      <c r="O117" s="104"/>
      <c r="P117" s="104"/>
      <c r="Q117" s="104"/>
      <c r="R117" s="104"/>
      <c r="S117" s="104"/>
      <c r="T117" s="104"/>
      <c r="U117" s="104"/>
      <c r="V117" s="105"/>
    </row>
    <row r="118" spans="2:25" x14ac:dyDescent="0.2">
      <c r="B118" s="94"/>
      <c r="C118" s="95"/>
      <c r="D118" s="95"/>
      <c r="E118" s="95"/>
      <c r="F118" s="95"/>
      <c r="G118" s="95"/>
      <c r="H118" s="95"/>
      <c r="I118" s="95"/>
      <c r="J118" s="95"/>
      <c r="K118" s="95"/>
      <c r="L118" s="95"/>
      <c r="M118" s="95"/>
      <c r="N118" s="95"/>
      <c r="O118" s="95"/>
      <c r="P118" s="95"/>
      <c r="Q118" s="95"/>
      <c r="R118" s="95"/>
      <c r="S118" s="95"/>
      <c r="T118" s="95"/>
      <c r="U118" s="95"/>
      <c r="V118" s="96"/>
    </row>
    <row r="119" spans="2:25" x14ac:dyDescent="0.2">
      <c r="B119" s="132" t="s">
        <v>291</v>
      </c>
      <c r="C119" s="98"/>
      <c r="D119" s="98"/>
      <c r="E119" s="98"/>
      <c r="F119" s="98"/>
      <c r="G119" s="98"/>
      <c r="H119" s="98"/>
      <c r="I119" s="98"/>
      <c r="J119" s="98"/>
      <c r="K119" s="98"/>
      <c r="L119" s="98"/>
      <c r="M119" s="98"/>
      <c r="N119" s="98"/>
      <c r="O119" s="98"/>
      <c r="P119" s="98"/>
      <c r="Q119" s="98"/>
      <c r="R119" s="98"/>
      <c r="S119" s="98"/>
      <c r="T119" s="98"/>
      <c r="U119" s="98"/>
      <c r="V119" s="99"/>
      <c r="Y119" s="83"/>
    </row>
    <row r="120" spans="2:25" x14ac:dyDescent="0.2">
      <c r="B120" s="133"/>
      <c r="C120" s="98"/>
      <c r="D120" s="98"/>
      <c r="E120" s="98"/>
      <c r="F120" s="98"/>
      <c r="G120" s="98"/>
      <c r="H120" s="98"/>
      <c r="I120" s="98"/>
      <c r="J120" s="98"/>
      <c r="K120" s="98"/>
      <c r="L120" s="98"/>
      <c r="M120" s="98"/>
      <c r="N120" s="98"/>
      <c r="O120" s="98"/>
      <c r="P120" s="98"/>
      <c r="Q120" s="98"/>
      <c r="R120" s="98"/>
      <c r="S120" s="98"/>
      <c r="T120" s="98"/>
      <c r="U120" s="98"/>
      <c r="V120" s="99"/>
    </row>
    <row r="121" spans="2:25" ht="12.75" customHeight="1" x14ac:dyDescent="0.2">
      <c r="B121" s="251" t="s">
        <v>333</v>
      </c>
      <c r="C121" s="252"/>
      <c r="D121" s="252"/>
      <c r="E121" s="252"/>
      <c r="F121" s="252"/>
      <c r="G121" s="252"/>
      <c r="H121" s="252"/>
      <c r="I121" s="252"/>
      <c r="J121" s="252"/>
      <c r="K121" s="252"/>
      <c r="L121" s="252"/>
      <c r="M121" s="98"/>
      <c r="N121" s="98"/>
      <c r="O121" s="98"/>
      <c r="P121" s="98"/>
      <c r="Q121" s="98"/>
      <c r="R121" s="98"/>
      <c r="S121" s="98"/>
      <c r="T121" s="98"/>
      <c r="U121" s="98"/>
      <c r="V121" s="99"/>
    </row>
    <row r="122" spans="2:25" x14ac:dyDescent="0.2">
      <c r="B122" s="251"/>
      <c r="C122" s="252"/>
      <c r="D122" s="252"/>
      <c r="E122" s="252"/>
      <c r="F122" s="252"/>
      <c r="G122" s="252"/>
      <c r="H122" s="252"/>
      <c r="I122" s="252"/>
      <c r="J122" s="252"/>
      <c r="K122" s="252"/>
      <c r="L122" s="252"/>
      <c r="M122" s="98"/>
      <c r="N122" s="98"/>
      <c r="O122" s="98"/>
      <c r="P122" s="98"/>
      <c r="Q122" s="98"/>
      <c r="R122" s="98"/>
      <c r="S122" s="98"/>
      <c r="T122" s="98"/>
      <c r="U122" s="98"/>
      <c r="V122" s="99"/>
    </row>
    <row r="123" spans="2:25" x14ac:dyDescent="0.2">
      <c r="B123" s="251"/>
      <c r="C123" s="252"/>
      <c r="D123" s="252"/>
      <c r="E123" s="252"/>
      <c r="F123" s="252"/>
      <c r="G123" s="252"/>
      <c r="H123" s="252"/>
      <c r="I123" s="252"/>
      <c r="J123" s="252"/>
      <c r="K123" s="252"/>
      <c r="L123" s="252"/>
      <c r="M123" s="98"/>
      <c r="N123" s="98"/>
      <c r="O123" s="98"/>
      <c r="P123" s="98"/>
      <c r="Q123" s="98"/>
      <c r="R123" s="98"/>
      <c r="S123" s="98"/>
      <c r="T123" s="98"/>
      <c r="U123" s="98"/>
      <c r="V123" s="99"/>
    </row>
    <row r="124" spans="2:25" x14ac:dyDescent="0.2">
      <c r="B124" s="251"/>
      <c r="C124" s="252"/>
      <c r="D124" s="252"/>
      <c r="E124" s="252"/>
      <c r="F124" s="252"/>
      <c r="G124" s="252"/>
      <c r="H124" s="252"/>
      <c r="I124" s="252"/>
      <c r="J124" s="252"/>
      <c r="K124" s="252"/>
      <c r="L124" s="252"/>
      <c r="M124" s="98"/>
      <c r="N124" s="98"/>
      <c r="O124" s="98"/>
      <c r="P124" s="98"/>
      <c r="Q124" s="98"/>
      <c r="R124" s="98"/>
      <c r="S124" s="98"/>
      <c r="T124" s="98"/>
      <c r="U124" s="98"/>
      <c r="V124" s="99"/>
    </row>
    <row r="125" spans="2:25" x14ac:dyDescent="0.2">
      <c r="B125" s="251"/>
      <c r="C125" s="252"/>
      <c r="D125" s="252"/>
      <c r="E125" s="252"/>
      <c r="F125" s="252"/>
      <c r="G125" s="252"/>
      <c r="H125" s="252"/>
      <c r="I125" s="252"/>
      <c r="J125" s="252"/>
      <c r="K125" s="252"/>
      <c r="L125" s="252"/>
      <c r="M125" s="98"/>
      <c r="N125" s="98"/>
      <c r="O125" s="98"/>
      <c r="P125" s="98"/>
      <c r="Q125" s="98"/>
      <c r="R125" s="98"/>
      <c r="S125" s="98"/>
      <c r="T125" s="98"/>
      <c r="U125" s="98"/>
      <c r="V125" s="99"/>
    </row>
    <row r="126" spans="2:25" x14ac:dyDescent="0.2">
      <c r="B126" s="251"/>
      <c r="C126" s="252"/>
      <c r="D126" s="252"/>
      <c r="E126" s="252"/>
      <c r="F126" s="252"/>
      <c r="G126" s="252"/>
      <c r="H126" s="252"/>
      <c r="I126" s="252"/>
      <c r="J126" s="252"/>
      <c r="K126" s="252"/>
      <c r="L126" s="252"/>
      <c r="M126" s="98"/>
      <c r="N126" s="98"/>
      <c r="O126" s="98"/>
      <c r="P126" s="98"/>
      <c r="Q126" s="98"/>
      <c r="R126" s="98"/>
      <c r="S126" s="98"/>
      <c r="T126" s="98"/>
      <c r="U126" s="98"/>
      <c r="V126" s="99"/>
    </row>
    <row r="127" spans="2:25" x14ac:dyDescent="0.2">
      <c r="B127" s="251"/>
      <c r="C127" s="252"/>
      <c r="D127" s="252"/>
      <c r="E127" s="252"/>
      <c r="F127" s="252"/>
      <c r="G127" s="252"/>
      <c r="H127" s="252"/>
      <c r="I127" s="252"/>
      <c r="J127" s="252"/>
      <c r="K127" s="252"/>
      <c r="L127" s="252"/>
      <c r="M127" s="98"/>
      <c r="N127" s="98"/>
      <c r="O127" s="98"/>
      <c r="P127" s="98"/>
      <c r="Q127" s="98"/>
      <c r="R127" s="98"/>
      <c r="S127" s="98"/>
      <c r="T127" s="98"/>
      <c r="U127" s="98"/>
      <c r="V127" s="99"/>
    </row>
    <row r="128" spans="2:25" x14ac:dyDescent="0.2">
      <c r="B128" s="251"/>
      <c r="C128" s="252"/>
      <c r="D128" s="252"/>
      <c r="E128" s="252"/>
      <c r="F128" s="252"/>
      <c r="G128" s="252"/>
      <c r="H128" s="252"/>
      <c r="I128" s="252"/>
      <c r="J128" s="252"/>
      <c r="K128" s="252"/>
      <c r="L128" s="252"/>
      <c r="M128" s="98"/>
      <c r="N128" s="98"/>
      <c r="O128" s="98"/>
      <c r="P128" s="98"/>
      <c r="Q128" s="98"/>
      <c r="R128" s="98"/>
      <c r="S128" s="98"/>
      <c r="T128" s="98"/>
      <c r="U128" s="98"/>
      <c r="V128" s="99"/>
    </row>
    <row r="129" spans="2:22" x14ac:dyDescent="0.2">
      <c r="B129" s="134"/>
      <c r="C129" s="110"/>
      <c r="D129" s="110"/>
      <c r="E129" s="110"/>
      <c r="F129" s="110"/>
      <c r="G129" s="110"/>
      <c r="H129" s="110"/>
      <c r="I129" s="110"/>
      <c r="J129" s="110"/>
      <c r="K129" s="110"/>
      <c r="L129" s="110"/>
      <c r="M129" s="98"/>
      <c r="N129" s="98"/>
      <c r="O129" s="98"/>
      <c r="P129" s="98"/>
      <c r="Q129" s="98"/>
      <c r="R129" s="98"/>
      <c r="S129" s="98"/>
      <c r="T129" s="98"/>
      <c r="U129" s="98"/>
      <c r="V129" s="99"/>
    </row>
    <row r="130" spans="2:22" x14ac:dyDescent="0.2">
      <c r="B130" s="134"/>
      <c r="C130" s="113" t="s">
        <v>293</v>
      </c>
      <c r="D130" s="113" t="s">
        <v>294</v>
      </c>
      <c r="E130" s="113" t="s">
        <v>295</v>
      </c>
      <c r="F130" s="113" t="s">
        <v>296</v>
      </c>
      <c r="G130" s="113" t="s">
        <v>304</v>
      </c>
      <c r="H130" s="98"/>
      <c r="I130" s="110"/>
      <c r="J130" s="110"/>
      <c r="K130" s="110"/>
      <c r="L130" s="110"/>
      <c r="M130" s="98"/>
      <c r="N130" s="98"/>
      <c r="O130" s="98"/>
      <c r="P130" s="98"/>
      <c r="Q130" s="98"/>
      <c r="R130" s="98"/>
      <c r="S130" s="98"/>
      <c r="T130" s="98"/>
      <c r="U130" s="98"/>
      <c r="V130" s="99"/>
    </row>
    <row r="131" spans="2:22" x14ac:dyDescent="0.2">
      <c r="B131" s="134"/>
      <c r="C131" s="254">
        <v>1</v>
      </c>
      <c r="D131" s="255" t="s">
        <v>297</v>
      </c>
      <c r="E131" s="111" t="s">
        <v>298</v>
      </c>
      <c r="F131" s="112">
        <v>3337495</v>
      </c>
      <c r="G131" s="112"/>
      <c r="H131" s="98"/>
      <c r="I131" s="110"/>
      <c r="J131" s="110"/>
      <c r="K131" s="110"/>
      <c r="L131" s="110"/>
      <c r="M131" s="98"/>
      <c r="N131" s="98"/>
      <c r="O131" s="98"/>
      <c r="P131" s="98"/>
      <c r="Q131" s="98"/>
      <c r="R131" s="98"/>
      <c r="S131" s="98"/>
      <c r="T131" s="98"/>
      <c r="U131" s="98"/>
      <c r="V131" s="99"/>
    </row>
    <row r="132" spans="2:22" x14ac:dyDescent="0.2">
      <c r="B132" s="134"/>
      <c r="C132" s="254"/>
      <c r="D132" s="254"/>
      <c r="E132" s="111" t="s">
        <v>299</v>
      </c>
      <c r="F132" s="112">
        <v>333754</v>
      </c>
      <c r="G132" s="112"/>
      <c r="H132" s="98"/>
      <c r="I132" s="110"/>
      <c r="J132" s="110"/>
      <c r="K132" s="110"/>
      <c r="L132" s="110"/>
      <c r="M132" s="98"/>
      <c r="N132" s="98"/>
      <c r="O132" s="98"/>
      <c r="P132" s="98"/>
      <c r="Q132" s="98"/>
      <c r="R132" s="98"/>
      <c r="S132" s="98"/>
      <c r="T132" s="98"/>
      <c r="U132" s="98"/>
      <c r="V132" s="99"/>
    </row>
    <row r="133" spans="2:22" x14ac:dyDescent="0.2">
      <c r="B133" s="97"/>
      <c r="C133" s="254">
        <v>2</v>
      </c>
      <c r="D133" s="255" t="s">
        <v>300</v>
      </c>
      <c r="E133" s="111" t="s">
        <v>298</v>
      </c>
      <c r="F133" s="112">
        <v>-1159076</v>
      </c>
      <c r="G133" s="112">
        <f>ABS(F133-F131)</f>
        <v>4496571</v>
      </c>
      <c r="H133" s="98"/>
      <c r="I133" s="98"/>
      <c r="J133" s="98"/>
      <c r="K133" s="98"/>
      <c r="L133" s="98"/>
      <c r="M133" s="98"/>
      <c r="N133" s="98"/>
      <c r="O133" s="98"/>
      <c r="P133" s="98"/>
      <c r="Q133" s="98"/>
      <c r="R133" s="98"/>
      <c r="S133" s="98"/>
      <c r="T133" s="98"/>
      <c r="U133" s="98"/>
      <c r="V133" s="99"/>
    </row>
    <row r="134" spans="2:22" x14ac:dyDescent="0.2">
      <c r="B134" s="97"/>
      <c r="C134" s="254"/>
      <c r="D134" s="254"/>
      <c r="E134" s="111" t="s">
        <v>299</v>
      </c>
      <c r="F134" s="112">
        <v>-115908</v>
      </c>
      <c r="G134" s="112">
        <f t="shared" ref="G134" si="0">ABS(F134-F132)</f>
        <v>449662</v>
      </c>
      <c r="H134" s="108" t="s">
        <v>301</v>
      </c>
      <c r="I134" s="98"/>
      <c r="J134" s="98"/>
      <c r="K134" s="98"/>
      <c r="L134" s="98"/>
      <c r="M134" s="98"/>
      <c r="N134" s="98"/>
      <c r="O134" s="98"/>
      <c r="P134" s="98"/>
      <c r="Q134" s="98"/>
      <c r="R134" s="98"/>
      <c r="S134" s="98"/>
      <c r="T134" s="98"/>
      <c r="U134" s="98"/>
      <c r="V134" s="99"/>
    </row>
    <row r="135" spans="2:22" x14ac:dyDescent="0.2">
      <c r="B135" s="97"/>
      <c r="C135" s="256"/>
      <c r="D135" s="257"/>
      <c r="E135" s="108"/>
      <c r="F135" s="98"/>
      <c r="G135" s="98"/>
      <c r="H135" s="98"/>
      <c r="I135" s="98"/>
      <c r="J135" s="98"/>
      <c r="K135" s="98"/>
      <c r="L135" s="98"/>
      <c r="M135" s="98"/>
      <c r="N135" s="98"/>
      <c r="O135" s="98"/>
      <c r="P135" s="98"/>
      <c r="Q135" s="98"/>
      <c r="R135" s="98"/>
      <c r="S135" s="98"/>
      <c r="T135" s="98"/>
      <c r="U135" s="98"/>
      <c r="V135" s="99"/>
    </row>
    <row r="136" spans="2:22" x14ac:dyDescent="0.2">
      <c r="B136" s="97"/>
      <c r="C136" s="256"/>
      <c r="D136" s="256"/>
      <c r="E136" s="108"/>
      <c r="F136" s="98"/>
      <c r="G136" s="98"/>
      <c r="H136" s="108"/>
      <c r="I136" s="98"/>
      <c r="J136" s="98"/>
      <c r="K136" s="98"/>
      <c r="L136" s="98"/>
      <c r="M136" s="98"/>
      <c r="N136" s="98"/>
      <c r="O136" s="98"/>
      <c r="P136" s="98"/>
      <c r="Q136" s="98"/>
      <c r="R136" s="98"/>
      <c r="S136" s="98"/>
      <c r="T136" s="98"/>
      <c r="U136" s="98"/>
      <c r="V136" s="99"/>
    </row>
    <row r="137" spans="2:22" x14ac:dyDescent="0.2">
      <c r="B137" s="97"/>
      <c r="C137" s="256"/>
      <c r="D137" s="257"/>
      <c r="E137" s="108"/>
      <c r="F137" s="98"/>
      <c r="G137" s="98"/>
      <c r="H137" s="98"/>
      <c r="I137" s="98"/>
      <c r="J137" s="98"/>
      <c r="K137" s="98"/>
      <c r="L137" s="98"/>
      <c r="M137" s="98"/>
      <c r="N137" s="98"/>
      <c r="O137" s="98"/>
      <c r="P137" s="98"/>
      <c r="Q137" s="98"/>
      <c r="R137" s="98"/>
      <c r="S137" s="98"/>
      <c r="T137" s="98"/>
      <c r="U137" s="98"/>
      <c r="V137" s="99"/>
    </row>
    <row r="138" spans="2:22" x14ac:dyDescent="0.2">
      <c r="B138" s="97"/>
      <c r="C138" s="256"/>
      <c r="D138" s="256"/>
      <c r="E138" s="108"/>
      <c r="F138" s="98"/>
      <c r="G138" s="98"/>
      <c r="H138" s="108"/>
      <c r="I138" s="98"/>
      <c r="J138" s="98"/>
      <c r="K138" s="98"/>
      <c r="L138" s="98"/>
      <c r="M138" s="98"/>
      <c r="N138" s="98"/>
      <c r="O138" s="98"/>
      <c r="P138" s="98"/>
      <c r="Q138" s="98"/>
      <c r="R138" s="98"/>
      <c r="S138" s="98"/>
      <c r="T138" s="98"/>
      <c r="U138" s="98"/>
      <c r="V138" s="99"/>
    </row>
    <row r="139" spans="2:22" x14ac:dyDescent="0.2">
      <c r="B139" s="97"/>
      <c r="C139" s="98"/>
      <c r="D139" s="98"/>
      <c r="E139" s="98"/>
      <c r="F139" s="98"/>
      <c r="G139" s="98"/>
      <c r="H139" s="98"/>
      <c r="I139" s="98"/>
      <c r="J139" s="98"/>
      <c r="K139" s="98"/>
      <c r="L139" s="98"/>
      <c r="M139" s="98"/>
      <c r="N139" s="98"/>
      <c r="O139" s="98"/>
      <c r="P139" s="98"/>
      <c r="Q139" s="98"/>
      <c r="R139" s="98"/>
      <c r="S139" s="98"/>
      <c r="T139" s="98"/>
      <c r="U139" s="98"/>
      <c r="V139" s="99"/>
    </row>
    <row r="140" spans="2:22" x14ac:dyDescent="0.2">
      <c r="B140" s="97"/>
      <c r="C140" s="98"/>
      <c r="D140" s="98"/>
      <c r="E140" s="98"/>
      <c r="F140" s="98"/>
      <c r="G140" s="98"/>
      <c r="H140" s="98"/>
      <c r="I140" s="98"/>
      <c r="J140" s="98"/>
      <c r="K140" s="98"/>
      <c r="L140" s="98"/>
      <c r="M140" s="98"/>
      <c r="N140" s="98"/>
      <c r="O140" s="98"/>
      <c r="P140" s="98"/>
      <c r="Q140" s="98"/>
      <c r="R140" s="98"/>
      <c r="S140" s="98"/>
      <c r="T140" s="98"/>
      <c r="U140" s="98"/>
      <c r="V140" s="99"/>
    </row>
    <row r="141" spans="2:22" x14ac:dyDescent="0.2">
      <c r="B141" s="251"/>
      <c r="C141" s="252"/>
      <c r="D141" s="252"/>
      <c r="E141" s="252"/>
      <c r="F141" s="252"/>
      <c r="G141" s="252"/>
      <c r="H141" s="252"/>
      <c r="I141" s="252"/>
      <c r="J141" s="252"/>
      <c r="K141" s="252"/>
      <c r="L141" s="252"/>
      <c r="M141" s="98"/>
      <c r="N141" s="98"/>
      <c r="O141" s="98"/>
      <c r="P141" s="98"/>
      <c r="Q141" s="98"/>
      <c r="R141" s="98"/>
      <c r="S141" s="98"/>
      <c r="T141" s="98"/>
      <c r="U141" s="98"/>
      <c r="V141" s="99"/>
    </row>
    <row r="142" spans="2:22" x14ac:dyDescent="0.2">
      <c r="B142" s="251"/>
      <c r="C142" s="252"/>
      <c r="D142" s="252"/>
      <c r="E142" s="252"/>
      <c r="F142" s="252"/>
      <c r="G142" s="252"/>
      <c r="H142" s="252"/>
      <c r="I142" s="252"/>
      <c r="J142" s="252"/>
      <c r="K142" s="252"/>
      <c r="L142" s="252"/>
      <c r="M142" s="98"/>
      <c r="N142" s="98"/>
      <c r="O142" s="98"/>
      <c r="P142" s="98"/>
      <c r="Q142" s="98"/>
      <c r="R142" s="98"/>
      <c r="S142" s="98"/>
      <c r="T142" s="98"/>
      <c r="U142" s="98"/>
      <c r="V142" s="99"/>
    </row>
    <row r="143" spans="2:22" x14ac:dyDescent="0.2">
      <c r="B143" s="251"/>
      <c r="C143" s="252"/>
      <c r="D143" s="252"/>
      <c r="E143" s="252"/>
      <c r="F143" s="252"/>
      <c r="G143" s="252"/>
      <c r="H143" s="252"/>
      <c r="I143" s="252"/>
      <c r="J143" s="252"/>
      <c r="K143" s="252"/>
      <c r="L143" s="252"/>
      <c r="M143" s="98"/>
      <c r="N143" s="98"/>
      <c r="O143" s="98"/>
      <c r="P143" s="98"/>
      <c r="Q143" s="98"/>
      <c r="R143" s="98"/>
      <c r="S143" s="98"/>
      <c r="T143" s="98"/>
      <c r="U143" s="98"/>
      <c r="V143" s="99"/>
    </row>
    <row r="144" spans="2:22" ht="12.75" customHeight="1" x14ac:dyDescent="0.2">
      <c r="B144" s="251"/>
      <c r="C144" s="252"/>
      <c r="D144" s="252"/>
      <c r="E144" s="252"/>
      <c r="F144" s="252"/>
      <c r="G144" s="252"/>
      <c r="H144" s="252"/>
      <c r="I144" s="252"/>
      <c r="J144" s="252"/>
      <c r="K144" s="252"/>
      <c r="L144" s="252"/>
      <c r="M144" s="98"/>
      <c r="N144" s="98"/>
      <c r="O144" s="98"/>
      <c r="P144" s="98"/>
      <c r="Q144" s="98"/>
      <c r="R144" s="98"/>
      <c r="S144" s="98"/>
      <c r="T144" s="98"/>
      <c r="U144" s="98"/>
      <c r="V144" s="99"/>
    </row>
    <row r="145" spans="2:22" x14ac:dyDescent="0.2">
      <c r="B145" s="251"/>
      <c r="C145" s="252"/>
      <c r="D145" s="252"/>
      <c r="E145" s="252"/>
      <c r="F145" s="252"/>
      <c r="G145" s="252"/>
      <c r="H145" s="252"/>
      <c r="I145" s="252"/>
      <c r="J145" s="252"/>
      <c r="K145" s="252"/>
      <c r="L145" s="252"/>
      <c r="M145" s="98"/>
      <c r="N145" s="98"/>
      <c r="O145" s="98"/>
      <c r="P145" s="98"/>
      <c r="Q145" s="98"/>
      <c r="R145" s="98"/>
      <c r="S145" s="98"/>
      <c r="T145" s="98"/>
      <c r="U145" s="98"/>
      <c r="V145" s="99"/>
    </row>
    <row r="146" spans="2:22" x14ac:dyDescent="0.2">
      <c r="B146" s="251"/>
      <c r="C146" s="252"/>
      <c r="D146" s="252"/>
      <c r="E146" s="252"/>
      <c r="F146" s="252"/>
      <c r="G146" s="252"/>
      <c r="H146" s="252"/>
      <c r="I146" s="252"/>
      <c r="J146" s="252"/>
      <c r="K146" s="252"/>
      <c r="L146" s="252"/>
      <c r="M146" s="98"/>
      <c r="N146" s="98"/>
      <c r="O146" s="98"/>
      <c r="P146" s="98"/>
      <c r="Q146" s="98"/>
      <c r="R146" s="98"/>
      <c r="S146" s="98"/>
      <c r="T146" s="98"/>
      <c r="U146" s="98"/>
      <c r="V146" s="99"/>
    </row>
    <row r="147" spans="2:22" x14ac:dyDescent="0.2">
      <c r="B147" s="135"/>
      <c r="C147" s="109"/>
      <c r="D147" s="109"/>
      <c r="E147" s="109"/>
      <c r="F147" s="109"/>
      <c r="G147" s="109"/>
      <c r="H147" s="109"/>
      <c r="I147" s="109"/>
      <c r="J147" s="109"/>
      <c r="K147" s="109"/>
      <c r="L147" s="109"/>
      <c r="M147" s="109"/>
      <c r="N147" s="109"/>
      <c r="O147" s="109"/>
      <c r="P147" s="109"/>
      <c r="Q147" s="109"/>
      <c r="R147" s="109"/>
      <c r="S147" s="109"/>
      <c r="T147" s="109"/>
      <c r="U147" s="109"/>
      <c r="V147" s="136"/>
    </row>
    <row r="148" spans="2:22" x14ac:dyDescent="0.2">
      <c r="B148" s="97"/>
      <c r="C148" s="98"/>
      <c r="D148" s="98"/>
      <c r="E148" s="98"/>
      <c r="F148" s="98"/>
      <c r="G148" s="98"/>
      <c r="H148" s="98"/>
      <c r="I148" s="98"/>
      <c r="J148" s="98"/>
      <c r="K148" s="98"/>
      <c r="L148" s="98"/>
      <c r="M148" s="98"/>
      <c r="N148" s="98"/>
      <c r="O148" s="98"/>
      <c r="P148" s="98"/>
      <c r="Q148" s="98"/>
      <c r="R148" s="98"/>
      <c r="S148" s="98"/>
      <c r="T148" s="98"/>
      <c r="U148" s="98"/>
      <c r="V148" s="99"/>
    </row>
    <row r="149" spans="2:22" x14ac:dyDescent="0.2">
      <c r="B149" s="132" t="s">
        <v>303</v>
      </c>
      <c r="C149" s="98"/>
      <c r="D149" s="98"/>
      <c r="E149" s="98"/>
      <c r="F149" s="98"/>
      <c r="G149" s="98"/>
      <c r="H149" s="98"/>
      <c r="I149" s="98"/>
      <c r="J149" s="98"/>
      <c r="K149" s="98"/>
      <c r="L149" s="98"/>
      <c r="M149" s="98"/>
      <c r="N149" s="98"/>
      <c r="O149" s="98"/>
      <c r="P149" s="98"/>
      <c r="Q149" s="98"/>
      <c r="R149" s="98"/>
      <c r="S149" s="98"/>
      <c r="T149" s="98"/>
      <c r="U149" s="98"/>
      <c r="V149" s="99"/>
    </row>
    <row r="150" spans="2:22" x14ac:dyDescent="0.2">
      <c r="B150" s="97"/>
      <c r="C150" s="98"/>
      <c r="D150" s="98"/>
      <c r="E150" s="98"/>
      <c r="F150" s="98"/>
      <c r="G150" s="98"/>
      <c r="H150" s="98"/>
      <c r="I150" s="98"/>
      <c r="J150" s="98"/>
      <c r="K150" s="98"/>
      <c r="L150" s="98"/>
      <c r="M150" s="98"/>
      <c r="N150" s="98"/>
      <c r="O150" s="98"/>
      <c r="P150" s="98"/>
      <c r="Q150" s="98"/>
      <c r="R150" s="98"/>
      <c r="S150" s="98"/>
      <c r="T150" s="98"/>
      <c r="U150" s="98"/>
      <c r="V150" s="99"/>
    </row>
    <row r="151" spans="2:22" x14ac:dyDescent="0.2">
      <c r="B151" s="133" t="s">
        <v>330</v>
      </c>
      <c r="C151" s="98"/>
      <c r="D151" s="98"/>
      <c r="E151" s="98"/>
      <c r="F151" s="98"/>
      <c r="G151" s="98"/>
      <c r="H151" s="98"/>
      <c r="I151" s="98"/>
      <c r="J151" s="98"/>
      <c r="K151" s="98"/>
      <c r="L151" s="98"/>
      <c r="M151" s="98"/>
      <c r="N151" s="98"/>
      <c r="O151" s="98"/>
      <c r="P151" s="98"/>
      <c r="Q151" s="98"/>
      <c r="R151" s="98"/>
      <c r="S151" s="98"/>
      <c r="T151" s="98"/>
      <c r="U151" s="98"/>
      <c r="V151" s="99"/>
    </row>
    <row r="152" spans="2:22" x14ac:dyDescent="0.2">
      <c r="B152" s="97"/>
      <c r="C152" s="98"/>
      <c r="D152" s="98"/>
      <c r="E152" s="98"/>
      <c r="F152" s="98"/>
      <c r="G152" s="98"/>
      <c r="H152" s="98"/>
      <c r="I152" s="98"/>
      <c r="J152" s="98"/>
      <c r="K152" s="98"/>
      <c r="L152" s="98"/>
      <c r="M152" s="98"/>
      <c r="N152" s="98"/>
      <c r="O152" s="98"/>
      <c r="P152" s="98"/>
      <c r="Q152" s="98"/>
      <c r="R152" s="98"/>
      <c r="S152" s="98"/>
      <c r="T152" s="98"/>
      <c r="U152" s="98"/>
      <c r="V152" s="99"/>
    </row>
    <row r="153" spans="2:22" x14ac:dyDescent="0.2">
      <c r="B153" s="251" t="s">
        <v>332</v>
      </c>
      <c r="C153" s="252"/>
      <c r="D153" s="252"/>
      <c r="E153" s="252"/>
      <c r="F153" s="252"/>
      <c r="G153" s="252"/>
      <c r="H153" s="252"/>
      <c r="I153" s="252"/>
      <c r="J153" s="252"/>
      <c r="K153" s="252"/>
      <c r="L153" s="252"/>
      <c r="M153" s="252"/>
      <c r="N153" s="252"/>
      <c r="O153" s="252"/>
      <c r="P153" s="252"/>
      <c r="Q153" s="252"/>
      <c r="R153" s="252"/>
      <c r="S153" s="252"/>
      <c r="T153" s="252"/>
      <c r="U153" s="252"/>
      <c r="V153" s="253"/>
    </row>
    <row r="154" spans="2:22" x14ac:dyDescent="0.2">
      <c r="B154" s="251"/>
      <c r="C154" s="252"/>
      <c r="D154" s="252"/>
      <c r="E154" s="252"/>
      <c r="F154" s="252"/>
      <c r="G154" s="252"/>
      <c r="H154" s="252"/>
      <c r="I154" s="252"/>
      <c r="J154" s="252"/>
      <c r="K154" s="252"/>
      <c r="L154" s="252"/>
      <c r="M154" s="252"/>
      <c r="N154" s="252"/>
      <c r="O154" s="252"/>
      <c r="P154" s="252"/>
      <c r="Q154" s="252"/>
      <c r="R154" s="252"/>
      <c r="S154" s="252"/>
      <c r="T154" s="252"/>
      <c r="U154" s="252"/>
      <c r="V154" s="253"/>
    </row>
    <row r="155" spans="2:22" x14ac:dyDescent="0.2">
      <c r="B155" s="97"/>
      <c r="C155" s="98"/>
      <c r="D155" s="98"/>
      <c r="E155" s="98"/>
      <c r="F155" s="98"/>
      <c r="G155" s="98"/>
      <c r="H155" s="98"/>
      <c r="I155" s="98"/>
      <c r="J155" s="98"/>
      <c r="K155" s="98"/>
      <c r="L155" s="98"/>
      <c r="M155" s="98"/>
      <c r="N155" s="98"/>
      <c r="O155" s="98"/>
      <c r="P155" s="98"/>
      <c r="Q155" s="98"/>
      <c r="R155" s="98"/>
      <c r="S155" s="98"/>
      <c r="T155" s="98"/>
      <c r="U155" s="98"/>
      <c r="V155" s="99"/>
    </row>
    <row r="156" spans="2:22" x14ac:dyDescent="0.2">
      <c r="B156" s="97"/>
      <c r="C156" s="98"/>
      <c r="D156" s="98"/>
      <c r="E156" s="98"/>
      <c r="F156" s="98"/>
      <c r="G156" s="98"/>
      <c r="H156" s="98"/>
      <c r="I156" s="98"/>
      <c r="J156" s="98"/>
      <c r="K156" s="98"/>
      <c r="L156" s="98"/>
      <c r="M156" s="98"/>
      <c r="N156" s="98"/>
      <c r="O156" s="98"/>
      <c r="P156" s="98"/>
      <c r="Q156" s="98"/>
      <c r="R156" s="98"/>
      <c r="S156" s="98"/>
      <c r="T156" s="98"/>
      <c r="U156" s="98"/>
      <c r="V156" s="99"/>
    </row>
    <row r="157" spans="2:22" x14ac:dyDescent="0.2">
      <c r="B157" s="97"/>
      <c r="C157" s="98"/>
      <c r="D157" s="98"/>
      <c r="E157" s="98"/>
      <c r="F157" s="98"/>
      <c r="G157" s="98"/>
      <c r="H157" s="98"/>
      <c r="I157" s="98"/>
      <c r="J157" s="98"/>
      <c r="K157" s="98"/>
      <c r="L157" s="98"/>
      <c r="M157" s="98"/>
      <c r="N157" s="98"/>
      <c r="O157" s="98"/>
      <c r="P157" s="98"/>
      <c r="Q157" s="98"/>
      <c r="R157" s="98"/>
      <c r="S157" s="98"/>
      <c r="T157" s="98"/>
      <c r="U157" s="98"/>
      <c r="V157" s="99"/>
    </row>
    <row r="158" spans="2:22" ht="13.5" thickBot="1" x14ac:dyDescent="0.25">
      <c r="B158" s="100"/>
      <c r="C158" s="101"/>
      <c r="D158" s="101"/>
      <c r="E158" s="101"/>
      <c r="F158" s="101"/>
      <c r="G158" s="101"/>
      <c r="H158" s="101"/>
      <c r="I158" s="101"/>
      <c r="J158" s="101"/>
      <c r="K158" s="101"/>
      <c r="L158" s="101"/>
      <c r="M158" s="101"/>
      <c r="N158" s="101"/>
      <c r="O158" s="101"/>
      <c r="P158" s="101"/>
      <c r="Q158" s="101"/>
      <c r="R158" s="101"/>
      <c r="S158" s="101"/>
      <c r="T158" s="101"/>
      <c r="U158" s="101"/>
      <c r="V158" s="102"/>
    </row>
  </sheetData>
  <mergeCells count="12">
    <mergeCell ref="B153:V154"/>
    <mergeCell ref="C135:C136"/>
    <mergeCell ref="D135:D136"/>
    <mergeCell ref="C137:C138"/>
    <mergeCell ref="D137:D138"/>
    <mergeCell ref="B141:L146"/>
    <mergeCell ref="B109:L115"/>
    <mergeCell ref="B121:L128"/>
    <mergeCell ref="C131:C132"/>
    <mergeCell ref="D131:D132"/>
    <mergeCell ref="C133:C134"/>
    <mergeCell ref="D133:D134"/>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58"/>
  <sheetViews>
    <sheetView workbookViewId="0"/>
  </sheetViews>
  <sheetFormatPr defaultRowHeight="12.75" x14ac:dyDescent="0.2"/>
  <cols>
    <col min="6" max="6" width="9.5703125" bestFit="1" customWidth="1"/>
  </cols>
  <sheetData>
    <row r="2" spans="2:22" ht="26.25" x14ac:dyDescent="0.4">
      <c r="B2" s="139" t="s">
        <v>274</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329</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5"/>
      <c r="M55" s="95"/>
      <c r="N55" s="95"/>
      <c r="O55" s="95"/>
      <c r="P55" s="95"/>
      <c r="Q55" s="95"/>
      <c r="R55" s="95"/>
      <c r="S55" s="95"/>
      <c r="T55" s="95"/>
      <c r="U55" s="95"/>
      <c r="V55" s="96"/>
    </row>
    <row r="56" spans="2:22" x14ac:dyDescent="0.2">
      <c r="B56" s="133" t="s">
        <v>328</v>
      </c>
      <c r="C56" s="98"/>
      <c r="D56" s="98"/>
      <c r="E56" s="98"/>
      <c r="F56" s="98"/>
      <c r="G56" s="98"/>
      <c r="H56" s="98"/>
      <c r="I56" s="98"/>
      <c r="J56" s="98"/>
      <c r="K56" s="98"/>
      <c r="L56" s="98"/>
      <c r="M56" s="98"/>
      <c r="N56" s="98"/>
      <c r="O56" s="98"/>
      <c r="P56" s="98"/>
      <c r="Q56" s="98"/>
      <c r="R56" s="98"/>
      <c r="S56" s="98"/>
      <c r="T56" s="98"/>
      <c r="U56" s="98"/>
      <c r="V56" s="99"/>
    </row>
    <row r="57" spans="2:22" x14ac:dyDescent="0.2">
      <c r="B57" s="97"/>
      <c r="C57" s="98"/>
      <c r="D57" s="98"/>
      <c r="E57" s="98"/>
      <c r="F57" s="98"/>
      <c r="G57" s="98"/>
      <c r="H57" s="98"/>
      <c r="I57" s="98"/>
      <c r="J57" s="98"/>
      <c r="K57" s="98"/>
      <c r="L57" s="98"/>
      <c r="M57" s="98"/>
      <c r="N57" s="98"/>
      <c r="O57" s="98"/>
      <c r="P57" s="98"/>
      <c r="Q57" s="98"/>
      <c r="R57" s="98"/>
      <c r="S57" s="98"/>
      <c r="T57" s="98"/>
      <c r="U57" s="98"/>
      <c r="V57" s="99"/>
    </row>
    <row r="58" spans="2:22" x14ac:dyDescent="0.2">
      <c r="B58" s="97"/>
      <c r="C58" s="98"/>
      <c r="D58" s="98"/>
      <c r="E58" s="98"/>
      <c r="F58" s="98"/>
      <c r="G58" s="98"/>
      <c r="H58" s="98"/>
      <c r="I58" s="98"/>
      <c r="J58" s="98"/>
      <c r="K58" s="98"/>
      <c r="L58" s="98"/>
      <c r="M58" s="98"/>
      <c r="N58" s="98"/>
      <c r="O58" s="98"/>
      <c r="P58" s="98"/>
      <c r="Q58" s="98"/>
      <c r="R58" s="98"/>
      <c r="S58" s="98"/>
      <c r="T58" s="98"/>
      <c r="U58" s="98"/>
      <c r="V58" s="99"/>
    </row>
    <row r="59" spans="2:22" x14ac:dyDescent="0.2">
      <c r="B59" s="97"/>
      <c r="C59" s="98"/>
      <c r="D59" s="98"/>
      <c r="E59" s="98"/>
      <c r="F59" s="98"/>
      <c r="G59" s="98"/>
      <c r="H59" s="98"/>
      <c r="I59" s="98"/>
      <c r="J59" s="98"/>
      <c r="K59" s="98"/>
      <c r="L59" s="98"/>
      <c r="M59" s="98"/>
      <c r="N59" s="98"/>
      <c r="O59" s="98"/>
      <c r="P59" s="98"/>
      <c r="Q59" s="98"/>
      <c r="R59" s="98"/>
      <c r="S59" s="98"/>
      <c r="T59" s="98"/>
      <c r="U59" s="98"/>
      <c r="V59" s="99"/>
    </row>
    <row r="60" spans="2:22" x14ac:dyDescent="0.2">
      <c r="B60" s="97"/>
      <c r="C60" s="98"/>
      <c r="D60" s="98"/>
      <c r="E60" s="98"/>
      <c r="F60" s="98"/>
      <c r="G60" s="98"/>
      <c r="H60" s="98"/>
      <c r="I60" s="98"/>
      <c r="J60" s="98"/>
      <c r="K60" s="98"/>
      <c r="L60" s="98"/>
      <c r="M60" s="98"/>
      <c r="N60" s="98"/>
      <c r="O60" s="98"/>
      <c r="P60" s="98"/>
      <c r="Q60" s="98"/>
      <c r="R60" s="98"/>
      <c r="S60" s="98"/>
      <c r="T60" s="98"/>
      <c r="U60" s="98"/>
      <c r="V60" s="99"/>
    </row>
    <row r="61" spans="2:22" x14ac:dyDescent="0.2">
      <c r="B61" s="97"/>
      <c r="C61" s="98"/>
      <c r="D61" s="98"/>
      <c r="E61" s="98"/>
      <c r="F61" s="98"/>
      <c r="G61" s="98"/>
      <c r="H61" s="98"/>
      <c r="I61" s="98"/>
      <c r="J61" s="98"/>
      <c r="K61" s="98"/>
      <c r="L61" s="98"/>
      <c r="M61" s="98"/>
      <c r="N61" s="98"/>
      <c r="O61" s="98"/>
      <c r="P61" s="98"/>
      <c r="Q61" s="98"/>
      <c r="R61" s="98"/>
      <c r="S61" s="98"/>
      <c r="T61" s="98"/>
      <c r="U61" s="98"/>
      <c r="V61" s="99"/>
    </row>
    <row r="62" spans="2:22" x14ac:dyDescent="0.2">
      <c r="B62" s="97"/>
      <c r="C62" s="98"/>
      <c r="D62" s="98"/>
      <c r="E62" s="98"/>
      <c r="F62" s="98"/>
      <c r="G62" s="98"/>
      <c r="H62" s="98"/>
      <c r="I62" s="98"/>
      <c r="J62" s="98"/>
      <c r="K62" s="98"/>
      <c r="L62" s="98"/>
      <c r="M62" s="98"/>
      <c r="N62" s="98"/>
      <c r="O62" s="98"/>
      <c r="P62" s="98"/>
      <c r="Q62" s="98"/>
      <c r="R62" s="98"/>
      <c r="S62" s="98"/>
      <c r="T62" s="98"/>
      <c r="U62" s="98"/>
      <c r="V62" s="99"/>
    </row>
    <row r="63" spans="2:22" x14ac:dyDescent="0.2">
      <c r="B63" s="97"/>
      <c r="C63" s="98"/>
      <c r="D63" s="98"/>
      <c r="E63" s="98"/>
      <c r="F63" s="98"/>
      <c r="G63" s="98"/>
      <c r="H63" s="98"/>
      <c r="I63" s="98"/>
      <c r="J63" s="98"/>
      <c r="K63" s="98"/>
      <c r="L63" s="98"/>
      <c r="M63" s="98"/>
      <c r="N63" s="98"/>
      <c r="O63" s="98"/>
      <c r="P63" s="98"/>
      <c r="Q63" s="98"/>
      <c r="R63" s="98"/>
      <c r="S63" s="98"/>
      <c r="T63" s="98"/>
      <c r="U63" s="98"/>
      <c r="V63" s="99"/>
    </row>
    <row r="64" spans="2:22" x14ac:dyDescent="0.2">
      <c r="B64" s="97"/>
      <c r="C64" s="98"/>
      <c r="D64" s="98"/>
      <c r="E64" s="98"/>
      <c r="F64" s="98"/>
      <c r="G64" s="98"/>
      <c r="H64" s="98"/>
      <c r="I64" s="98"/>
      <c r="J64" s="98"/>
      <c r="K64" s="98"/>
      <c r="L64" s="98"/>
      <c r="M64" s="98"/>
      <c r="N64" s="98"/>
      <c r="O64" s="98"/>
      <c r="P64" s="98"/>
      <c r="Q64" s="98"/>
      <c r="R64" s="98"/>
      <c r="S64" s="98"/>
      <c r="T64" s="98"/>
      <c r="U64" s="98"/>
      <c r="V64" s="99"/>
    </row>
    <row r="65" spans="2:22" x14ac:dyDescent="0.2">
      <c r="B65" s="97"/>
      <c r="C65" s="98"/>
      <c r="D65" s="98"/>
      <c r="E65" s="98"/>
      <c r="F65" s="98"/>
      <c r="G65" s="98"/>
      <c r="H65" s="98"/>
      <c r="I65" s="98"/>
      <c r="J65" s="98"/>
      <c r="K65" s="98"/>
      <c r="L65" s="98"/>
      <c r="M65" s="98"/>
      <c r="N65" s="98"/>
      <c r="O65" s="98"/>
      <c r="P65" s="98"/>
      <c r="Q65" s="98"/>
      <c r="R65" s="98"/>
      <c r="S65" s="98"/>
      <c r="T65" s="98"/>
      <c r="U65" s="98"/>
      <c r="V65" s="99"/>
    </row>
    <row r="66" spans="2:22" x14ac:dyDescent="0.2">
      <c r="B66" s="97"/>
      <c r="C66" s="98"/>
      <c r="D66" s="98"/>
      <c r="E66" s="98"/>
      <c r="F66" s="98"/>
      <c r="G66" s="98"/>
      <c r="H66" s="98"/>
      <c r="I66" s="98"/>
      <c r="J66" s="98"/>
      <c r="K66" s="98"/>
      <c r="L66" s="98"/>
      <c r="M66" s="98"/>
      <c r="N66" s="98"/>
      <c r="O66" s="98"/>
      <c r="P66" s="98"/>
      <c r="Q66" s="98"/>
      <c r="R66" s="98"/>
      <c r="S66" s="98"/>
      <c r="T66" s="98"/>
      <c r="U66" s="98"/>
      <c r="V66" s="99"/>
    </row>
    <row r="67" spans="2:22" x14ac:dyDescent="0.2">
      <c r="B67" s="97"/>
      <c r="C67" s="98"/>
      <c r="D67" s="98"/>
      <c r="E67" s="98"/>
      <c r="F67" s="98"/>
      <c r="G67" s="98"/>
      <c r="H67" s="98"/>
      <c r="I67" s="98"/>
      <c r="J67" s="98"/>
      <c r="K67" s="98"/>
      <c r="L67" s="98"/>
      <c r="M67" s="98"/>
      <c r="N67" s="98"/>
      <c r="O67" s="98"/>
      <c r="P67" s="98"/>
      <c r="Q67" s="98"/>
      <c r="R67" s="98"/>
      <c r="S67" s="98"/>
      <c r="T67" s="98"/>
      <c r="U67" s="98"/>
      <c r="V67" s="99"/>
    </row>
    <row r="68" spans="2:22" x14ac:dyDescent="0.2">
      <c r="B68" s="97"/>
      <c r="C68" s="98"/>
      <c r="D68" s="98"/>
      <c r="E68" s="98"/>
      <c r="F68" s="98"/>
      <c r="G68" s="98"/>
      <c r="H68" s="98"/>
      <c r="I68" s="98"/>
      <c r="J68" s="98"/>
      <c r="K68" s="98"/>
      <c r="L68" s="98"/>
      <c r="M68" s="98"/>
      <c r="N68" s="98"/>
      <c r="O68" s="98"/>
      <c r="P68" s="98"/>
      <c r="Q68" s="98"/>
      <c r="R68" s="98"/>
      <c r="S68" s="98"/>
      <c r="T68" s="98"/>
      <c r="U68" s="98"/>
      <c r="V68" s="99"/>
    </row>
    <row r="69" spans="2:22" x14ac:dyDescent="0.2">
      <c r="B69" s="97"/>
      <c r="C69" s="98"/>
      <c r="D69" s="98"/>
      <c r="E69" s="98"/>
      <c r="F69" s="98"/>
      <c r="G69" s="98"/>
      <c r="H69" s="98"/>
      <c r="I69" s="98"/>
      <c r="J69" s="98"/>
      <c r="K69" s="98"/>
      <c r="L69" s="98"/>
      <c r="M69" s="98"/>
      <c r="N69" s="98"/>
      <c r="O69" s="98"/>
      <c r="P69" s="98"/>
      <c r="Q69" s="98"/>
      <c r="R69" s="98"/>
      <c r="S69" s="98"/>
      <c r="T69" s="98"/>
      <c r="U69" s="98"/>
      <c r="V69" s="99"/>
    </row>
    <row r="70" spans="2:22" x14ac:dyDescent="0.2">
      <c r="B70" s="97"/>
      <c r="C70" s="98"/>
      <c r="D70" s="98"/>
      <c r="E70" s="98"/>
      <c r="F70" s="98"/>
      <c r="G70" s="98"/>
      <c r="H70" s="98"/>
      <c r="I70" s="98"/>
      <c r="J70" s="98"/>
      <c r="K70" s="98"/>
      <c r="L70" s="98"/>
      <c r="M70" s="98"/>
      <c r="N70" s="98"/>
      <c r="O70" s="98"/>
      <c r="P70" s="98"/>
      <c r="Q70" s="98"/>
      <c r="R70" s="98"/>
      <c r="S70" s="98"/>
      <c r="T70" s="98"/>
      <c r="U70" s="98"/>
      <c r="V70" s="99"/>
    </row>
    <row r="71" spans="2:22" x14ac:dyDescent="0.2">
      <c r="B71" s="97"/>
      <c r="C71" s="98"/>
      <c r="D71" s="98"/>
      <c r="E71" s="98"/>
      <c r="F71" s="98"/>
      <c r="G71" s="98"/>
      <c r="H71" s="98"/>
      <c r="I71" s="98"/>
      <c r="J71" s="98"/>
      <c r="K71" s="98"/>
      <c r="L71" s="98"/>
      <c r="M71" s="98"/>
      <c r="N71" s="98"/>
      <c r="O71" s="98"/>
      <c r="P71" s="98"/>
      <c r="Q71" s="98"/>
      <c r="R71" s="98"/>
      <c r="S71" s="98"/>
      <c r="T71" s="98"/>
      <c r="U71" s="98"/>
      <c r="V71" s="99"/>
    </row>
    <row r="72" spans="2:22" x14ac:dyDescent="0.2">
      <c r="B72" s="97"/>
      <c r="C72" s="98"/>
      <c r="D72" s="98"/>
      <c r="E72" s="98"/>
      <c r="F72" s="98"/>
      <c r="G72" s="98"/>
      <c r="H72" s="98"/>
      <c r="I72" s="98"/>
      <c r="J72" s="98"/>
      <c r="K72" s="98"/>
      <c r="L72" s="98"/>
      <c r="M72" s="98"/>
      <c r="N72" s="98"/>
      <c r="O72" s="98"/>
      <c r="P72" s="98"/>
      <c r="Q72" s="98"/>
      <c r="R72" s="98"/>
      <c r="S72" s="98"/>
      <c r="T72" s="98"/>
      <c r="U72" s="98"/>
      <c r="V72" s="99"/>
    </row>
    <row r="73" spans="2:22" x14ac:dyDescent="0.2">
      <c r="B73" s="97"/>
      <c r="C73" s="98"/>
      <c r="D73" s="98"/>
      <c r="E73" s="98"/>
      <c r="F73" s="98"/>
      <c r="G73" s="98"/>
      <c r="H73" s="98"/>
      <c r="I73" s="98"/>
      <c r="J73" s="98"/>
      <c r="K73" s="98"/>
      <c r="L73" s="98"/>
      <c r="M73" s="98"/>
      <c r="N73" s="98"/>
      <c r="O73" s="98"/>
      <c r="P73" s="98"/>
      <c r="Q73" s="98"/>
      <c r="R73" s="98"/>
      <c r="S73" s="98"/>
      <c r="T73" s="98"/>
      <c r="U73" s="98"/>
      <c r="V73" s="99"/>
    </row>
    <row r="74" spans="2:22" x14ac:dyDescent="0.2">
      <c r="B74" s="97"/>
      <c r="C74" s="98"/>
      <c r="D74" s="98"/>
      <c r="E74" s="98"/>
      <c r="F74" s="98"/>
      <c r="G74" s="98"/>
      <c r="H74" s="98"/>
      <c r="I74" s="98"/>
      <c r="J74" s="98"/>
      <c r="K74" s="98"/>
      <c r="L74" s="98"/>
      <c r="M74" s="98"/>
      <c r="N74" s="98"/>
      <c r="O74" s="98"/>
      <c r="P74" s="98"/>
      <c r="Q74" s="98"/>
      <c r="R74" s="98"/>
      <c r="S74" s="98"/>
      <c r="T74" s="98"/>
      <c r="U74" s="98"/>
      <c r="V74" s="99"/>
    </row>
    <row r="75" spans="2:22" x14ac:dyDescent="0.2">
      <c r="B75" s="97"/>
      <c r="C75" s="98"/>
      <c r="D75" s="98"/>
      <c r="E75" s="98"/>
      <c r="F75" s="98"/>
      <c r="G75" s="98"/>
      <c r="H75" s="98"/>
      <c r="I75" s="98"/>
      <c r="J75" s="98"/>
      <c r="K75" s="98"/>
      <c r="L75" s="98"/>
      <c r="M75" s="98"/>
      <c r="N75" s="98"/>
      <c r="O75" s="98"/>
      <c r="P75" s="98"/>
      <c r="Q75" s="98"/>
      <c r="R75" s="98"/>
      <c r="S75" s="98"/>
      <c r="T75" s="98"/>
      <c r="U75" s="98"/>
      <c r="V75" s="99"/>
    </row>
    <row r="76" spans="2:22" x14ac:dyDescent="0.2">
      <c r="B76" s="97"/>
      <c r="C76" s="98"/>
      <c r="D76" s="98"/>
      <c r="E76" s="98"/>
      <c r="F76" s="98"/>
      <c r="G76" s="98"/>
      <c r="H76" s="98"/>
      <c r="I76" s="98"/>
      <c r="J76" s="98"/>
      <c r="K76" s="98"/>
      <c r="L76" s="98"/>
      <c r="M76" s="98"/>
      <c r="N76" s="98"/>
      <c r="O76" s="98"/>
      <c r="P76" s="98"/>
      <c r="Q76" s="98"/>
      <c r="R76" s="98"/>
      <c r="S76" s="98"/>
      <c r="T76" s="98"/>
      <c r="U76" s="98"/>
      <c r="V76" s="99"/>
    </row>
    <row r="77" spans="2:22" x14ac:dyDescent="0.2">
      <c r="B77" s="97"/>
      <c r="C77" s="98"/>
      <c r="D77" s="98"/>
      <c r="E77" s="98"/>
      <c r="F77" s="98"/>
      <c r="G77" s="98"/>
      <c r="H77" s="98"/>
      <c r="I77" s="98"/>
      <c r="J77" s="98"/>
      <c r="K77" s="98"/>
      <c r="L77" s="98"/>
      <c r="M77" s="98"/>
      <c r="N77" s="98"/>
      <c r="O77" s="98"/>
      <c r="P77" s="98"/>
      <c r="Q77" s="98"/>
      <c r="R77" s="98"/>
      <c r="S77" s="98"/>
      <c r="T77" s="98"/>
      <c r="U77" s="98"/>
      <c r="V77" s="99"/>
    </row>
    <row r="78" spans="2:22" x14ac:dyDescent="0.2">
      <c r="B78" s="97"/>
      <c r="C78" s="98"/>
      <c r="D78" s="98"/>
      <c r="E78" s="98"/>
      <c r="F78" s="98"/>
      <c r="G78" s="98"/>
      <c r="H78" s="98"/>
      <c r="I78" s="98"/>
      <c r="J78" s="98"/>
      <c r="K78" s="98"/>
      <c r="L78" s="98"/>
      <c r="M78" s="98"/>
      <c r="N78" s="98"/>
      <c r="O78" s="98"/>
      <c r="P78" s="98"/>
      <c r="Q78" s="98"/>
      <c r="R78" s="98"/>
      <c r="S78" s="98"/>
      <c r="T78" s="98"/>
      <c r="U78" s="98"/>
      <c r="V78" s="99"/>
    </row>
    <row r="79" spans="2:22" x14ac:dyDescent="0.2">
      <c r="B79" s="97"/>
      <c r="C79" s="98"/>
      <c r="D79" s="98"/>
      <c r="E79" s="98"/>
      <c r="F79" s="98"/>
      <c r="G79" s="98"/>
      <c r="H79" s="98"/>
      <c r="I79" s="98"/>
      <c r="J79" s="98"/>
      <c r="K79" s="98"/>
      <c r="L79" s="98"/>
      <c r="M79" s="98"/>
      <c r="N79" s="98"/>
      <c r="O79" s="98"/>
      <c r="P79" s="98"/>
      <c r="Q79" s="98"/>
      <c r="R79" s="98"/>
      <c r="S79" s="98"/>
      <c r="T79" s="98"/>
      <c r="U79" s="98"/>
      <c r="V79" s="99"/>
    </row>
    <row r="80" spans="2:22" x14ac:dyDescent="0.2">
      <c r="B80" s="97"/>
      <c r="C80" s="98"/>
      <c r="D80" s="98"/>
      <c r="E80" s="98"/>
      <c r="F80" s="98"/>
      <c r="G80" s="98"/>
      <c r="H80" s="98"/>
      <c r="I80" s="98"/>
      <c r="J80" s="98"/>
      <c r="K80" s="98"/>
      <c r="L80" s="98"/>
      <c r="M80" s="98"/>
      <c r="N80" s="98"/>
      <c r="O80" s="98"/>
      <c r="P80" s="98"/>
      <c r="Q80" s="98"/>
      <c r="R80" s="98"/>
      <c r="S80" s="98"/>
      <c r="T80" s="98"/>
      <c r="U80" s="98"/>
      <c r="V80" s="99"/>
    </row>
    <row r="81" spans="2:22" x14ac:dyDescent="0.2">
      <c r="B81" s="97"/>
      <c r="C81" s="98"/>
      <c r="D81" s="98"/>
      <c r="E81" s="98"/>
      <c r="F81" s="98"/>
      <c r="G81" s="98"/>
      <c r="H81" s="98"/>
      <c r="I81" s="98"/>
      <c r="J81" s="98"/>
      <c r="K81" s="98"/>
      <c r="L81" s="98"/>
      <c r="M81" s="98"/>
      <c r="N81" s="98"/>
      <c r="O81" s="98"/>
      <c r="P81" s="98"/>
      <c r="Q81" s="98"/>
      <c r="R81" s="98"/>
      <c r="S81" s="98"/>
      <c r="T81" s="98"/>
      <c r="U81" s="98"/>
      <c r="V81" s="99"/>
    </row>
    <row r="82" spans="2:22" x14ac:dyDescent="0.2">
      <c r="B82" s="97"/>
      <c r="C82" s="98"/>
      <c r="D82" s="98"/>
      <c r="E82" s="98"/>
      <c r="F82" s="98"/>
      <c r="G82" s="98"/>
      <c r="H82" s="98"/>
      <c r="I82" s="98"/>
      <c r="J82" s="98"/>
      <c r="K82" s="98"/>
      <c r="L82" s="98"/>
      <c r="M82" s="98"/>
      <c r="N82" s="98"/>
      <c r="O82" s="98"/>
      <c r="P82" s="98"/>
      <c r="Q82" s="98"/>
      <c r="R82" s="98"/>
      <c r="S82" s="98"/>
      <c r="T82" s="98"/>
      <c r="U82" s="98"/>
      <c r="V82" s="99"/>
    </row>
    <row r="83" spans="2:22" x14ac:dyDescent="0.2">
      <c r="B83" s="97"/>
      <c r="C83" s="98"/>
      <c r="D83" s="98"/>
      <c r="E83" s="98"/>
      <c r="F83" s="98"/>
      <c r="G83" s="98"/>
      <c r="H83" s="98"/>
      <c r="I83" s="98"/>
      <c r="J83" s="98"/>
      <c r="K83" s="98"/>
      <c r="L83" s="98"/>
      <c r="M83" s="98"/>
      <c r="N83" s="98"/>
      <c r="O83" s="98"/>
      <c r="P83" s="98"/>
      <c r="Q83" s="98"/>
      <c r="R83" s="98"/>
      <c r="S83" s="98"/>
      <c r="T83" s="98"/>
      <c r="U83" s="98"/>
      <c r="V83" s="99"/>
    </row>
    <row r="84" spans="2:22" x14ac:dyDescent="0.2">
      <c r="B84" s="97"/>
      <c r="C84" s="98"/>
      <c r="D84" s="98"/>
      <c r="E84" s="98"/>
      <c r="F84" s="98"/>
      <c r="G84" s="98"/>
      <c r="H84" s="98"/>
      <c r="I84" s="98"/>
      <c r="J84" s="98"/>
      <c r="K84" s="98"/>
      <c r="L84" s="98"/>
      <c r="M84" s="98"/>
      <c r="N84" s="98"/>
      <c r="O84" s="98"/>
      <c r="P84" s="98"/>
      <c r="Q84" s="98"/>
      <c r="R84" s="98"/>
      <c r="S84" s="98"/>
      <c r="T84" s="98"/>
      <c r="U84" s="98"/>
      <c r="V84" s="99"/>
    </row>
    <row r="85" spans="2:22" x14ac:dyDescent="0.2">
      <c r="B85" s="97"/>
      <c r="C85" s="98"/>
      <c r="D85" s="98"/>
      <c r="E85" s="98"/>
      <c r="F85" s="98"/>
      <c r="G85" s="98"/>
      <c r="H85" s="98"/>
      <c r="I85" s="98"/>
      <c r="J85" s="98"/>
      <c r="K85" s="98"/>
      <c r="L85" s="98"/>
      <c r="M85" s="98"/>
      <c r="N85" s="98"/>
      <c r="O85" s="98"/>
      <c r="P85" s="98"/>
      <c r="Q85" s="98"/>
      <c r="R85" s="98"/>
      <c r="S85" s="98"/>
      <c r="T85" s="98"/>
      <c r="U85" s="98"/>
      <c r="V85" s="99"/>
    </row>
    <row r="86" spans="2:22" ht="12.75" customHeight="1" x14ac:dyDescent="0.2">
      <c r="B86" s="97"/>
      <c r="C86" s="98"/>
      <c r="D86" s="98"/>
      <c r="E86" s="98"/>
      <c r="F86" s="98"/>
      <c r="G86" s="98"/>
      <c r="H86" s="98"/>
      <c r="I86" s="98"/>
      <c r="J86" s="98"/>
      <c r="K86" s="98"/>
      <c r="L86" s="98"/>
      <c r="M86" s="98"/>
      <c r="N86" s="98"/>
      <c r="O86" s="98"/>
      <c r="P86" s="98"/>
      <c r="Q86" s="98"/>
      <c r="R86" s="98"/>
      <c r="S86" s="98"/>
      <c r="T86" s="98"/>
      <c r="U86" s="98"/>
      <c r="V86" s="99"/>
    </row>
    <row r="87" spans="2:22" x14ac:dyDescent="0.2">
      <c r="B87" s="97"/>
      <c r="C87" s="98"/>
      <c r="D87" s="98"/>
      <c r="E87" s="98"/>
      <c r="F87" s="98"/>
      <c r="G87" s="98"/>
      <c r="H87" s="98"/>
      <c r="I87" s="98"/>
      <c r="J87" s="98"/>
      <c r="K87" s="98"/>
      <c r="L87" s="98"/>
      <c r="M87" s="98"/>
      <c r="N87" s="98"/>
      <c r="O87" s="98"/>
      <c r="P87" s="98"/>
      <c r="Q87" s="98"/>
      <c r="R87" s="98"/>
      <c r="S87" s="98"/>
      <c r="T87" s="98"/>
      <c r="U87" s="98"/>
      <c r="V87" s="99"/>
    </row>
    <row r="88" spans="2:22" x14ac:dyDescent="0.2">
      <c r="B88" s="97"/>
      <c r="C88" s="98"/>
      <c r="D88" s="98"/>
      <c r="E88" s="98"/>
      <c r="F88" s="98"/>
      <c r="G88" s="98"/>
      <c r="H88" s="98"/>
      <c r="I88" s="98"/>
      <c r="J88" s="98"/>
      <c r="K88" s="98"/>
      <c r="L88" s="98"/>
      <c r="M88" s="98"/>
      <c r="N88" s="98"/>
      <c r="O88" s="98"/>
      <c r="P88" s="98"/>
      <c r="Q88" s="98"/>
      <c r="R88" s="98"/>
      <c r="S88" s="98"/>
      <c r="T88" s="98"/>
      <c r="U88" s="98"/>
      <c r="V88" s="99"/>
    </row>
    <row r="89" spans="2:22" x14ac:dyDescent="0.2">
      <c r="B89" s="97"/>
      <c r="C89" s="98"/>
      <c r="D89" s="98"/>
      <c r="E89" s="98"/>
      <c r="F89" s="98"/>
      <c r="G89" s="98"/>
      <c r="H89" s="98"/>
      <c r="I89" s="98"/>
      <c r="J89" s="98"/>
      <c r="K89" s="98"/>
      <c r="L89" s="98"/>
      <c r="M89" s="98"/>
      <c r="N89" s="98"/>
      <c r="O89" s="98"/>
      <c r="P89" s="98"/>
      <c r="Q89" s="98"/>
      <c r="R89" s="98"/>
      <c r="S89" s="98"/>
      <c r="T89" s="98"/>
      <c r="U89" s="98"/>
      <c r="V89" s="99"/>
    </row>
    <row r="90" spans="2:22" x14ac:dyDescent="0.2">
      <c r="B90" s="97"/>
      <c r="C90" s="98"/>
      <c r="D90" s="98"/>
      <c r="E90" s="98"/>
      <c r="F90" s="98"/>
      <c r="G90" s="98"/>
      <c r="H90" s="98"/>
      <c r="I90" s="98"/>
      <c r="J90" s="98"/>
      <c r="K90" s="98"/>
      <c r="L90" s="98"/>
      <c r="M90" s="98"/>
      <c r="N90" s="98"/>
      <c r="O90" s="98"/>
      <c r="P90" s="98"/>
      <c r="Q90" s="98"/>
      <c r="R90" s="98"/>
      <c r="S90" s="98"/>
      <c r="T90" s="98"/>
      <c r="U90" s="98"/>
      <c r="V90" s="99"/>
    </row>
    <row r="91" spans="2:22" x14ac:dyDescent="0.2">
      <c r="B91" s="97"/>
      <c r="C91" s="98"/>
      <c r="D91" s="98"/>
      <c r="E91" s="98"/>
      <c r="F91" s="98"/>
      <c r="G91" s="98"/>
      <c r="H91" s="98"/>
      <c r="I91" s="98"/>
      <c r="J91" s="98"/>
      <c r="K91" s="98"/>
      <c r="L91" s="98"/>
      <c r="M91" s="98"/>
      <c r="N91" s="98"/>
      <c r="O91" s="98"/>
      <c r="P91" s="98"/>
      <c r="Q91" s="98"/>
      <c r="R91" s="98"/>
      <c r="S91" s="98"/>
      <c r="T91" s="98"/>
      <c r="U91" s="98"/>
      <c r="V91" s="99"/>
    </row>
    <row r="92" spans="2:22" x14ac:dyDescent="0.2">
      <c r="B92" s="97"/>
      <c r="C92" s="98"/>
      <c r="D92" s="98"/>
      <c r="E92" s="98"/>
      <c r="F92" s="98"/>
      <c r="G92" s="98"/>
      <c r="H92" s="98"/>
      <c r="I92" s="98"/>
      <c r="J92" s="98"/>
      <c r="K92" s="98"/>
      <c r="L92" s="98"/>
      <c r="M92" s="98"/>
      <c r="N92" s="98"/>
      <c r="O92" s="98"/>
      <c r="P92" s="98"/>
      <c r="Q92" s="98"/>
      <c r="R92" s="98"/>
      <c r="S92" s="98"/>
      <c r="T92" s="98"/>
      <c r="U92" s="98"/>
      <c r="V92" s="99"/>
    </row>
    <row r="93" spans="2:22" x14ac:dyDescent="0.2">
      <c r="B93" s="97"/>
      <c r="C93" s="98"/>
      <c r="D93" s="98"/>
      <c r="E93" s="98"/>
      <c r="F93" s="98"/>
      <c r="G93" s="98"/>
      <c r="H93" s="98"/>
      <c r="I93" s="98"/>
      <c r="J93" s="98"/>
      <c r="K93" s="98"/>
      <c r="L93" s="98"/>
      <c r="M93" s="98"/>
      <c r="N93" s="98"/>
      <c r="O93" s="98"/>
      <c r="P93" s="98"/>
      <c r="Q93" s="98"/>
      <c r="R93" s="98"/>
      <c r="S93" s="98"/>
      <c r="T93" s="98"/>
      <c r="U93" s="98"/>
      <c r="V93" s="99"/>
    </row>
    <row r="94" spans="2:22" x14ac:dyDescent="0.2">
      <c r="B94" s="97"/>
      <c r="C94" s="98"/>
      <c r="D94" s="98"/>
      <c r="E94" s="98"/>
      <c r="F94" s="98"/>
      <c r="G94" s="98"/>
      <c r="H94" s="98"/>
      <c r="I94" s="98"/>
      <c r="J94" s="98"/>
      <c r="K94" s="98"/>
      <c r="L94" s="98"/>
      <c r="M94" s="98"/>
      <c r="N94" s="98"/>
      <c r="O94" s="98"/>
      <c r="P94" s="98"/>
      <c r="Q94" s="98"/>
      <c r="R94" s="98"/>
      <c r="S94" s="98"/>
      <c r="T94" s="98"/>
      <c r="U94" s="98"/>
      <c r="V94" s="99"/>
    </row>
    <row r="95" spans="2:22" x14ac:dyDescent="0.2">
      <c r="B95" s="97"/>
      <c r="C95" s="98"/>
      <c r="D95" s="98"/>
      <c r="E95" s="98"/>
      <c r="F95" s="98"/>
      <c r="G95" s="98"/>
      <c r="H95" s="98"/>
      <c r="I95" s="98"/>
      <c r="J95" s="98"/>
      <c r="K95" s="98"/>
      <c r="L95" s="98"/>
      <c r="M95" s="98"/>
      <c r="N95" s="98"/>
      <c r="O95" s="98"/>
      <c r="P95" s="98"/>
      <c r="Q95" s="98"/>
      <c r="R95" s="98"/>
      <c r="S95" s="98"/>
      <c r="T95" s="98"/>
      <c r="U95" s="98"/>
      <c r="V95" s="99"/>
    </row>
    <row r="96" spans="2:22" x14ac:dyDescent="0.2">
      <c r="B96" s="97"/>
      <c r="C96" s="98"/>
      <c r="D96" s="98"/>
      <c r="E96" s="98"/>
      <c r="F96" s="98"/>
      <c r="G96" s="98"/>
      <c r="H96" s="98"/>
      <c r="I96" s="98"/>
      <c r="J96" s="98"/>
      <c r="K96" s="98"/>
      <c r="L96" s="98"/>
      <c r="M96" s="98"/>
      <c r="N96" s="98"/>
      <c r="O96" s="98"/>
      <c r="P96" s="98"/>
      <c r="Q96" s="98"/>
      <c r="R96" s="98"/>
      <c r="S96" s="98"/>
      <c r="T96" s="98"/>
      <c r="U96" s="98"/>
      <c r="V96" s="99"/>
    </row>
    <row r="97" spans="2:22" x14ac:dyDescent="0.2">
      <c r="B97" s="97"/>
      <c r="C97" s="98"/>
      <c r="D97" s="98"/>
      <c r="E97" s="98"/>
      <c r="F97" s="98"/>
      <c r="G97" s="98"/>
      <c r="H97" s="98"/>
      <c r="I97" s="98"/>
      <c r="J97" s="98"/>
      <c r="K97" s="98"/>
      <c r="L97" s="98"/>
      <c r="M97" s="98"/>
      <c r="N97" s="98"/>
      <c r="O97" s="98"/>
      <c r="P97" s="98"/>
      <c r="Q97" s="98"/>
      <c r="R97" s="98"/>
      <c r="S97" s="98"/>
      <c r="T97" s="98"/>
      <c r="U97" s="98"/>
      <c r="V97" s="99"/>
    </row>
    <row r="98" spans="2:22" x14ac:dyDescent="0.2">
      <c r="B98" s="97"/>
      <c r="C98" s="98"/>
      <c r="D98" s="98"/>
      <c r="E98" s="98"/>
      <c r="F98" s="98"/>
      <c r="G98" s="98"/>
      <c r="H98" s="98"/>
      <c r="I98" s="98"/>
      <c r="J98" s="98"/>
      <c r="K98" s="98"/>
      <c r="L98" s="98"/>
      <c r="M98" s="98"/>
      <c r="N98" s="98"/>
      <c r="O98" s="98"/>
      <c r="P98" s="98"/>
      <c r="Q98" s="98"/>
      <c r="R98" s="98"/>
      <c r="S98" s="98"/>
      <c r="T98" s="98"/>
      <c r="U98" s="98"/>
      <c r="V98" s="99"/>
    </row>
    <row r="99" spans="2:22" x14ac:dyDescent="0.2">
      <c r="B99" s="97"/>
      <c r="C99" s="98"/>
      <c r="D99" s="98"/>
      <c r="E99" s="98"/>
      <c r="F99" s="98"/>
      <c r="G99" s="98"/>
      <c r="H99" s="98"/>
      <c r="I99" s="98"/>
      <c r="J99" s="98"/>
      <c r="K99" s="98"/>
      <c r="L99" s="98"/>
      <c r="M99" s="98"/>
      <c r="N99" s="98"/>
      <c r="O99" s="98"/>
      <c r="P99" s="98"/>
      <c r="Q99" s="98"/>
      <c r="R99" s="98"/>
      <c r="S99" s="98"/>
      <c r="T99" s="98"/>
      <c r="U99" s="98"/>
      <c r="V99" s="99"/>
    </row>
    <row r="100" spans="2:22" x14ac:dyDescent="0.2">
      <c r="B100" s="97"/>
      <c r="C100" s="98"/>
      <c r="D100" s="98"/>
      <c r="E100" s="98"/>
      <c r="F100" s="98"/>
      <c r="G100" s="98"/>
      <c r="H100" s="98"/>
      <c r="I100" s="98"/>
      <c r="J100" s="98"/>
      <c r="K100" s="98"/>
      <c r="L100" s="98"/>
      <c r="M100" s="98"/>
      <c r="N100" s="98"/>
      <c r="O100" s="98"/>
      <c r="P100" s="98"/>
      <c r="Q100" s="98"/>
      <c r="R100" s="98"/>
      <c r="S100" s="98"/>
      <c r="T100" s="98"/>
      <c r="U100" s="98"/>
      <c r="V100" s="99"/>
    </row>
    <row r="101" spans="2:22" x14ac:dyDescent="0.2">
      <c r="B101" s="97"/>
      <c r="C101" s="98"/>
      <c r="D101" s="98"/>
      <c r="E101" s="98"/>
      <c r="F101" s="98"/>
      <c r="G101" s="98"/>
      <c r="H101" s="98"/>
      <c r="I101" s="98"/>
      <c r="J101" s="98"/>
      <c r="K101" s="98"/>
      <c r="L101" s="98"/>
      <c r="M101" s="98"/>
      <c r="N101" s="98"/>
      <c r="O101" s="98"/>
      <c r="P101" s="98"/>
      <c r="Q101" s="98"/>
      <c r="R101" s="98"/>
      <c r="S101" s="98"/>
      <c r="T101" s="98"/>
      <c r="U101" s="98"/>
      <c r="V101" s="99"/>
    </row>
    <row r="102" spans="2:22" x14ac:dyDescent="0.2">
      <c r="B102" s="97"/>
      <c r="C102" s="98"/>
      <c r="D102" s="98"/>
      <c r="E102" s="98"/>
      <c r="F102" s="98"/>
      <c r="G102" s="98"/>
      <c r="H102" s="98"/>
      <c r="I102" s="98"/>
      <c r="J102" s="98"/>
      <c r="K102" s="98"/>
      <c r="L102" s="98"/>
      <c r="M102" s="98"/>
      <c r="N102" s="98"/>
      <c r="O102" s="98"/>
      <c r="P102" s="98"/>
      <c r="Q102" s="98"/>
      <c r="R102" s="98"/>
      <c r="S102" s="98"/>
      <c r="T102" s="98"/>
      <c r="U102" s="98"/>
      <c r="V102" s="99"/>
    </row>
    <row r="103" spans="2:22" x14ac:dyDescent="0.2">
      <c r="B103" s="97"/>
      <c r="C103" s="98"/>
      <c r="D103" s="98"/>
      <c r="E103" s="98"/>
      <c r="F103" s="98"/>
      <c r="G103" s="98"/>
      <c r="H103" s="98"/>
      <c r="I103" s="98"/>
      <c r="J103" s="98"/>
      <c r="K103" s="98"/>
      <c r="L103" s="98"/>
      <c r="M103" s="98"/>
      <c r="N103" s="98"/>
      <c r="O103" s="98"/>
      <c r="P103" s="98"/>
      <c r="Q103" s="98"/>
      <c r="R103" s="98"/>
      <c r="S103" s="98"/>
      <c r="T103" s="98"/>
      <c r="U103" s="98"/>
      <c r="V103" s="99"/>
    </row>
    <row r="104" spans="2:22" x14ac:dyDescent="0.2">
      <c r="B104" s="97"/>
      <c r="C104" s="98"/>
      <c r="D104" s="98"/>
      <c r="E104" s="98"/>
      <c r="F104" s="98"/>
      <c r="G104" s="98"/>
      <c r="H104" s="98"/>
      <c r="I104" s="98"/>
      <c r="J104" s="98"/>
      <c r="K104" s="98"/>
      <c r="L104" s="98"/>
      <c r="M104" s="98"/>
      <c r="N104" s="98"/>
      <c r="O104" s="98"/>
      <c r="P104" s="98"/>
      <c r="Q104" s="98"/>
      <c r="R104" s="98"/>
      <c r="S104" s="98"/>
      <c r="T104" s="98"/>
      <c r="U104" s="98"/>
      <c r="V104" s="99"/>
    </row>
    <row r="105" spans="2:22" x14ac:dyDescent="0.2">
      <c r="B105" s="97"/>
      <c r="C105" s="98"/>
      <c r="D105" s="98"/>
      <c r="E105" s="98"/>
      <c r="F105" s="98"/>
      <c r="G105" s="98"/>
      <c r="H105" s="98"/>
      <c r="I105" s="98"/>
      <c r="J105" s="98"/>
      <c r="K105" s="98"/>
      <c r="L105" s="98"/>
      <c r="M105" s="98"/>
      <c r="N105" s="98"/>
      <c r="O105" s="98"/>
      <c r="P105" s="98"/>
      <c r="Q105" s="98"/>
      <c r="R105" s="98"/>
      <c r="S105" s="98"/>
      <c r="T105" s="98"/>
      <c r="U105" s="98"/>
      <c r="V105" s="99"/>
    </row>
    <row r="106" spans="2:22" x14ac:dyDescent="0.2">
      <c r="B106" s="97"/>
      <c r="C106" s="98"/>
      <c r="D106" s="98"/>
      <c r="E106" s="98"/>
      <c r="F106" s="98"/>
      <c r="G106" s="98"/>
      <c r="H106" s="98"/>
      <c r="I106" s="98"/>
      <c r="J106" s="98"/>
      <c r="K106" s="98"/>
      <c r="L106" s="98"/>
      <c r="M106" s="98"/>
      <c r="N106" s="98"/>
      <c r="O106" s="98"/>
      <c r="P106" s="98"/>
      <c r="Q106" s="98"/>
      <c r="R106" s="98"/>
      <c r="S106" s="98"/>
      <c r="T106" s="98"/>
      <c r="U106" s="98"/>
      <c r="V106" s="99"/>
    </row>
    <row r="107" spans="2:22" x14ac:dyDescent="0.2">
      <c r="B107" s="97"/>
      <c r="C107" s="98"/>
      <c r="D107" s="98"/>
      <c r="E107" s="98"/>
      <c r="F107" s="98"/>
      <c r="G107" s="98"/>
      <c r="H107" s="98"/>
      <c r="I107" s="98"/>
      <c r="J107" s="98"/>
      <c r="K107" s="98"/>
      <c r="L107" s="98"/>
      <c r="M107" s="98"/>
      <c r="N107" s="98"/>
      <c r="O107" s="98"/>
      <c r="P107" s="98"/>
      <c r="Q107" s="98"/>
      <c r="R107" s="98"/>
      <c r="S107" s="98"/>
      <c r="T107" s="98"/>
      <c r="U107" s="98"/>
      <c r="V107" s="99"/>
    </row>
    <row r="108" spans="2:22" x14ac:dyDescent="0.2">
      <c r="B108" s="97"/>
      <c r="C108" s="98"/>
      <c r="D108" s="98"/>
      <c r="E108" s="98"/>
      <c r="F108" s="98"/>
      <c r="G108" s="98"/>
      <c r="H108" s="98"/>
      <c r="I108" s="98"/>
      <c r="J108" s="98"/>
      <c r="K108" s="98"/>
      <c r="L108" s="98"/>
      <c r="M108" s="98"/>
      <c r="N108" s="98"/>
      <c r="O108" s="98"/>
      <c r="P108" s="98"/>
      <c r="Q108" s="98"/>
      <c r="R108" s="98"/>
      <c r="S108" s="98"/>
      <c r="T108" s="98"/>
      <c r="U108" s="98"/>
      <c r="V108" s="99"/>
    </row>
    <row r="109" spans="2:22" x14ac:dyDescent="0.2">
      <c r="B109" s="251" t="s">
        <v>326</v>
      </c>
      <c r="C109" s="252"/>
      <c r="D109" s="252"/>
      <c r="E109" s="252"/>
      <c r="F109" s="252"/>
      <c r="G109" s="252"/>
      <c r="H109" s="252"/>
      <c r="I109" s="252"/>
      <c r="J109" s="252"/>
      <c r="K109" s="252"/>
      <c r="L109" s="252"/>
      <c r="M109" s="98"/>
      <c r="N109" s="98"/>
      <c r="O109" s="98"/>
      <c r="P109" s="98"/>
      <c r="Q109" s="98"/>
      <c r="R109" s="98"/>
      <c r="S109" s="98"/>
      <c r="T109" s="98"/>
      <c r="U109" s="98"/>
      <c r="V109" s="99"/>
    </row>
    <row r="110" spans="2:22" x14ac:dyDescent="0.2">
      <c r="B110" s="251"/>
      <c r="C110" s="252"/>
      <c r="D110" s="252"/>
      <c r="E110" s="252"/>
      <c r="F110" s="252"/>
      <c r="G110" s="252"/>
      <c r="H110" s="252"/>
      <c r="I110" s="252"/>
      <c r="J110" s="252"/>
      <c r="K110" s="252"/>
      <c r="L110" s="252"/>
      <c r="M110" s="98"/>
      <c r="N110" s="98"/>
      <c r="O110" s="98"/>
      <c r="P110" s="98"/>
      <c r="Q110" s="98"/>
      <c r="R110" s="98"/>
      <c r="S110" s="98"/>
      <c r="T110" s="98"/>
      <c r="U110" s="98"/>
      <c r="V110" s="99"/>
    </row>
    <row r="111" spans="2:22" x14ac:dyDescent="0.2">
      <c r="B111" s="251"/>
      <c r="C111" s="252"/>
      <c r="D111" s="252"/>
      <c r="E111" s="252"/>
      <c r="F111" s="252"/>
      <c r="G111" s="252"/>
      <c r="H111" s="252"/>
      <c r="I111" s="252"/>
      <c r="J111" s="252"/>
      <c r="K111" s="252"/>
      <c r="L111" s="252"/>
      <c r="M111" s="98"/>
      <c r="N111" s="98"/>
      <c r="O111" s="98"/>
      <c r="P111" s="98"/>
      <c r="Q111" s="98"/>
      <c r="R111" s="98"/>
      <c r="S111" s="98"/>
      <c r="T111" s="98"/>
      <c r="U111" s="98"/>
      <c r="V111" s="99"/>
    </row>
    <row r="112" spans="2:22" x14ac:dyDescent="0.2">
      <c r="B112" s="251"/>
      <c r="C112" s="252"/>
      <c r="D112" s="252"/>
      <c r="E112" s="252"/>
      <c r="F112" s="252"/>
      <c r="G112" s="252"/>
      <c r="H112" s="252"/>
      <c r="I112" s="252"/>
      <c r="J112" s="252"/>
      <c r="K112" s="252"/>
      <c r="L112" s="252"/>
      <c r="M112" s="98"/>
      <c r="N112" s="98"/>
      <c r="O112" s="98"/>
      <c r="P112" s="98"/>
      <c r="Q112" s="98"/>
      <c r="R112" s="98"/>
      <c r="S112" s="98"/>
      <c r="T112" s="98"/>
      <c r="U112" s="98"/>
      <c r="V112" s="99"/>
    </row>
    <row r="113" spans="2:25" x14ac:dyDescent="0.2">
      <c r="B113" s="251"/>
      <c r="C113" s="252"/>
      <c r="D113" s="252"/>
      <c r="E113" s="252"/>
      <c r="F113" s="252"/>
      <c r="G113" s="252"/>
      <c r="H113" s="252"/>
      <c r="I113" s="252"/>
      <c r="J113" s="252"/>
      <c r="K113" s="252"/>
      <c r="L113" s="252"/>
      <c r="M113" s="98"/>
      <c r="N113" s="98"/>
      <c r="O113" s="98"/>
      <c r="P113" s="98"/>
      <c r="Q113" s="98"/>
      <c r="R113" s="98"/>
      <c r="S113" s="98"/>
      <c r="T113" s="98"/>
      <c r="U113" s="98"/>
      <c r="V113" s="99"/>
    </row>
    <row r="114" spans="2:25" x14ac:dyDescent="0.2">
      <c r="B114" s="251"/>
      <c r="C114" s="252"/>
      <c r="D114" s="252"/>
      <c r="E114" s="252"/>
      <c r="F114" s="252"/>
      <c r="G114" s="252"/>
      <c r="H114" s="252"/>
      <c r="I114" s="252"/>
      <c r="J114" s="252"/>
      <c r="K114" s="252"/>
      <c r="L114" s="252"/>
      <c r="M114" s="98"/>
      <c r="N114" s="98"/>
      <c r="O114" s="98"/>
      <c r="P114" s="98"/>
      <c r="Q114" s="98"/>
      <c r="R114" s="98"/>
      <c r="S114" s="98"/>
      <c r="T114" s="98"/>
      <c r="U114" s="98"/>
      <c r="V114" s="99"/>
    </row>
    <row r="115" spans="2:25" x14ac:dyDescent="0.2">
      <c r="B115" s="251"/>
      <c r="C115" s="252"/>
      <c r="D115" s="252"/>
      <c r="E115" s="252"/>
      <c r="F115" s="252"/>
      <c r="G115" s="252"/>
      <c r="H115" s="252"/>
      <c r="I115" s="252"/>
      <c r="J115" s="252"/>
      <c r="K115" s="252"/>
      <c r="L115" s="252"/>
      <c r="M115" s="98"/>
      <c r="N115" s="98"/>
      <c r="O115" s="98"/>
      <c r="P115" s="98"/>
      <c r="Q115" s="98"/>
      <c r="R115" s="98"/>
      <c r="S115" s="98"/>
      <c r="T115" s="98"/>
      <c r="U115" s="98"/>
      <c r="V115" s="99"/>
    </row>
    <row r="116" spans="2:25" ht="13.5" thickBot="1" x14ac:dyDescent="0.25">
      <c r="B116" s="100"/>
      <c r="C116" s="101"/>
      <c r="D116" s="101"/>
      <c r="E116" s="101"/>
      <c r="F116" s="101"/>
      <c r="G116" s="101"/>
      <c r="H116" s="101"/>
      <c r="I116" s="101"/>
      <c r="J116" s="101"/>
      <c r="K116" s="101"/>
      <c r="L116" s="101"/>
      <c r="M116" s="101"/>
      <c r="N116" s="101"/>
      <c r="O116" s="101"/>
      <c r="P116" s="101"/>
      <c r="Q116" s="101"/>
      <c r="R116" s="101"/>
      <c r="S116" s="101"/>
      <c r="T116" s="101"/>
      <c r="U116" s="101"/>
      <c r="V116" s="102"/>
    </row>
    <row r="117" spans="2:25" ht="13.5" thickBot="1" x14ac:dyDescent="0.25">
      <c r="B117" s="103" t="s">
        <v>290</v>
      </c>
      <c r="C117" s="104"/>
      <c r="D117" s="104"/>
      <c r="E117" s="104"/>
      <c r="F117" s="104"/>
      <c r="G117" s="104"/>
      <c r="H117" s="104"/>
      <c r="I117" s="104"/>
      <c r="J117" s="104"/>
      <c r="K117" s="104"/>
      <c r="L117" s="104"/>
      <c r="M117" s="104"/>
      <c r="N117" s="104"/>
      <c r="O117" s="104"/>
      <c r="P117" s="104"/>
      <c r="Q117" s="104"/>
      <c r="R117" s="104"/>
      <c r="S117" s="104"/>
      <c r="T117" s="104"/>
      <c r="U117" s="104"/>
      <c r="V117" s="105"/>
    </row>
    <row r="118" spans="2:25" x14ac:dyDescent="0.2">
      <c r="B118" s="94"/>
      <c r="C118" s="95"/>
      <c r="D118" s="95"/>
      <c r="E118" s="95"/>
      <c r="F118" s="95"/>
      <c r="G118" s="95"/>
      <c r="H118" s="95"/>
      <c r="I118" s="95"/>
      <c r="J118" s="95"/>
      <c r="K118" s="95"/>
      <c r="L118" s="95"/>
      <c r="M118" s="95"/>
      <c r="N118" s="95"/>
      <c r="O118" s="95"/>
      <c r="P118" s="95"/>
      <c r="Q118" s="95"/>
      <c r="R118" s="95"/>
      <c r="S118" s="95"/>
      <c r="T118" s="95"/>
      <c r="U118" s="95"/>
      <c r="V118" s="96"/>
    </row>
    <row r="119" spans="2:25" x14ac:dyDescent="0.2">
      <c r="B119" s="132" t="s">
        <v>291</v>
      </c>
      <c r="C119" s="98"/>
      <c r="D119" s="98"/>
      <c r="E119" s="98"/>
      <c r="F119" s="98"/>
      <c r="G119" s="98"/>
      <c r="H119" s="98"/>
      <c r="I119" s="98"/>
      <c r="J119" s="98"/>
      <c r="K119" s="98"/>
      <c r="L119" s="98"/>
      <c r="M119" s="98"/>
      <c r="N119" s="98"/>
      <c r="O119" s="98"/>
      <c r="P119" s="98"/>
      <c r="Q119" s="98"/>
      <c r="R119" s="98"/>
      <c r="S119" s="98"/>
      <c r="T119" s="98"/>
      <c r="U119" s="98"/>
      <c r="V119" s="99"/>
      <c r="Y119" s="83"/>
    </row>
    <row r="120" spans="2:25" x14ac:dyDescent="0.2">
      <c r="B120" s="133"/>
      <c r="C120" s="98"/>
      <c r="D120" s="98"/>
      <c r="E120" s="98"/>
      <c r="F120" s="98"/>
      <c r="G120" s="98"/>
      <c r="H120" s="98"/>
      <c r="I120" s="98"/>
      <c r="J120" s="98"/>
      <c r="K120" s="98"/>
      <c r="L120" s="98"/>
      <c r="M120" s="98"/>
      <c r="N120" s="98"/>
      <c r="O120" s="98"/>
      <c r="P120" s="98"/>
      <c r="Q120" s="98"/>
      <c r="R120" s="98"/>
      <c r="S120" s="98"/>
      <c r="T120" s="98"/>
      <c r="U120" s="98"/>
      <c r="V120" s="99"/>
    </row>
    <row r="121" spans="2:25" ht="12.75" customHeight="1" x14ac:dyDescent="0.2">
      <c r="B121" s="251" t="s">
        <v>333</v>
      </c>
      <c r="C121" s="252"/>
      <c r="D121" s="252"/>
      <c r="E121" s="252"/>
      <c r="F121" s="252"/>
      <c r="G121" s="252"/>
      <c r="H121" s="252"/>
      <c r="I121" s="252"/>
      <c r="J121" s="252"/>
      <c r="K121" s="252"/>
      <c r="L121" s="252"/>
      <c r="M121" s="98"/>
      <c r="N121" s="98"/>
      <c r="O121" s="98"/>
      <c r="P121" s="98"/>
      <c r="Q121" s="98"/>
      <c r="R121" s="98"/>
      <c r="S121" s="98"/>
      <c r="T121" s="98"/>
      <c r="U121" s="98"/>
      <c r="V121" s="99"/>
    </row>
    <row r="122" spans="2:25" x14ac:dyDescent="0.2">
      <c r="B122" s="251"/>
      <c r="C122" s="252"/>
      <c r="D122" s="252"/>
      <c r="E122" s="252"/>
      <c r="F122" s="252"/>
      <c r="G122" s="252"/>
      <c r="H122" s="252"/>
      <c r="I122" s="252"/>
      <c r="J122" s="252"/>
      <c r="K122" s="252"/>
      <c r="L122" s="252"/>
      <c r="M122" s="98"/>
      <c r="N122" s="98"/>
      <c r="O122" s="98"/>
      <c r="P122" s="98"/>
      <c r="Q122" s="98"/>
      <c r="R122" s="98"/>
      <c r="S122" s="98"/>
      <c r="T122" s="98"/>
      <c r="U122" s="98"/>
      <c r="V122" s="99"/>
    </row>
    <row r="123" spans="2:25" x14ac:dyDescent="0.2">
      <c r="B123" s="251"/>
      <c r="C123" s="252"/>
      <c r="D123" s="252"/>
      <c r="E123" s="252"/>
      <c r="F123" s="252"/>
      <c r="G123" s="252"/>
      <c r="H123" s="252"/>
      <c r="I123" s="252"/>
      <c r="J123" s="252"/>
      <c r="K123" s="252"/>
      <c r="L123" s="252"/>
      <c r="M123" s="98"/>
      <c r="N123" s="98"/>
      <c r="O123" s="98"/>
      <c r="P123" s="98"/>
      <c r="Q123" s="98"/>
      <c r="R123" s="98"/>
      <c r="S123" s="98"/>
      <c r="T123" s="98"/>
      <c r="U123" s="98"/>
      <c r="V123" s="99"/>
    </row>
    <row r="124" spans="2:25" x14ac:dyDescent="0.2">
      <c r="B124" s="251"/>
      <c r="C124" s="252"/>
      <c r="D124" s="252"/>
      <c r="E124" s="252"/>
      <c r="F124" s="252"/>
      <c r="G124" s="252"/>
      <c r="H124" s="252"/>
      <c r="I124" s="252"/>
      <c r="J124" s="252"/>
      <c r="K124" s="252"/>
      <c r="L124" s="252"/>
      <c r="M124" s="98"/>
      <c r="N124" s="98"/>
      <c r="O124" s="98"/>
      <c r="P124" s="98"/>
      <c r="Q124" s="98"/>
      <c r="R124" s="98"/>
      <c r="S124" s="98"/>
      <c r="T124" s="98"/>
      <c r="U124" s="98"/>
      <c r="V124" s="99"/>
    </row>
    <row r="125" spans="2:25" x14ac:dyDescent="0.2">
      <c r="B125" s="251"/>
      <c r="C125" s="252"/>
      <c r="D125" s="252"/>
      <c r="E125" s="252"/>
      <c r="F125" s="252"/>
      <c r="G125" s="252"/>
      <c r="H125" s="252"/>
      <c r="I125" s="252"/>
      <c r="J125" s="252"/>
      <c r="K125" s="252"/>
      <c r="L125" s="252"/>
      <c r="M125" s="98"/>
      <c r="N125" s="98"/>
      <c r="O125" s="98"/>
      <c r="P125" s="98"/>
      <c r="Q125" s="98"/>
      <c r="R125" s="98"/>
      <c r="S125" s="98"/>
      <c r="T125" s="98"/>
      <c r="U125" s="98"/>
      <c r="V125" s="99"/>
    </row>
    <row r="126" spans="2:25" x14ac:dyDescent="0.2">
      <c r="B126" s="251"/>
      <c r="C126" s="252"/>
      <c r="D126" s="252"/>
      <c r="E126" s="252"/>
      <c r="F126" s="252"/>
      <c r="G126" s="252"/>
      <c r="H126" s="252"/>
      <c r="I126" s="252"/>
      <c r="J126" s="252"/>
      <c r="K126" s="252"/>
      <c r="L126" s="252"/>
      <c r="M126" s="98"/>
      <c r="N126" s="98"/>
      <c r="O126" s="98"/>
      <c r="P126" s="98"/>
      <c r="Q126" s="98"/>
      <c r="R126" s="98"/>
      <c r="S126" s="98"/>
      <c r="T126" s="98"/>
      <c r="U126" s="98"/>
      <c r="V126" s="99"/>
    </row>
    <row r="127" spans="2:25" x14ac:dyDescent="0.2">
      <c r="B127" s="251"/>
      <c r="C127" s="252"/>
      <c r="D127" s="252"/>
      <c r="E127" s="252"/>
      <c r="F127" s="252"/>
      <c r="G127" s="252"/>
      <c r="H127" s="252"/>
      <c r="I127" s="252"/>
      <c r="J127" s="252"/>
      <c r="K127" s="252"/>
      <c r="L127" s="252"/>
      <c r="M127" s="98"/>
      <c r="N127" s="98"/>
      <c r="O127" s="98"/>
      <c r="P127" s="98"/>
      <c r="Q127" s="98"/>
      <c r="R127" s="98"/>
      <c r="S127" s="98"/>
      <c r="T127" s="98"/>
      <c r="U127" s="98"/>
      <c r="V127" s="99"/>
    </row>
    <row r="128" spans="2:25" x14ac:dyDescent="0.2">
      <c r="B128" s="251"/>
      <c r="C128" s="252"/>
      <c r="D128" s="252"/>
      <c r="E128" s="252"/>
      <c r="F128" s="252"/>
      <c r="G128" s="252"/>
      <c r="H128" s="252"/>
      <c r="I128" s="252"/>
      <c r="J128" s="252"/>
      <c r="K128" s="252"/>
      <c r="L128" s="252"/>
      <c r="M128" s="98"/>
      <c r="N128" s="98"/>
      <c r="O128" s="98"/>
      <c r="P128" s="98"/>
      <c r="Q128" s="98"/>
      <c r="R128" s="98"/>
      <c r="S128" s="98"/>
      <c r="T128" s="98"/>
      <c r="U128" s="98"/>
      <c r="V128" s="99"/>
    </row>
    <row r="129" spans="2:22" x14ac:dyDescent="0.2">
      <c r="B129" s="134"/>
      <c r="C129" s="110"/>
      <c r="D129" s="110"/>
      <c r="E129" s="110"/>
      <c r="F129" s="110"/>
      <c r="G129" s="110"/>
      <c r="H129" s="110"/>
      <c r="I129" s="110"/>
      <c r="J129" s="110"/>
      <c r="K129" s="110"/>
      <c r="L129" s="110"/>
      <c r="M129" s="98"/>
      <c r="N129" s="98"/>
      <c r="O129" s="98"/>
      <c r="P129" s="98"/>
      <c r="Q129" s="98"/>
      <c r="R129" s="98"/>
      <c r="S129" s="98"/>
      <c r="T129" s="98"/>
      <c r="U129" s="98"/>
      <c r="V129" s="99"/>
    </row>
    <row r="130" spans="2:22" x14ac:dyDescent="0.2">
      <c r="B130" s="134"/>
      <c r="C130" s="113" t="s">
        <v>293</v>
      </c>
      <c r="D130" s="113" t="s">
        <v>294</v>
      </c>
      <c r="E130" s="113" t="s">
        <v>295</v>
      </c>
      <c r="F130" s="113" t="s">
        <v>296</v>
      </c>
      <c r="G130" s="113" t="s">
        <v>304</v>
      </c>
      <c r="H130" s="98"/>
      <c r="I130" s="110"/>
      <c r="J130" s="110"/>
      <c r="K130" s="110"/>
      <c r="L130" s="110"/>
      <c r="M130" s="98"/>
      <c r="N130" s="98"/>
      <c r="O130" s="98"/>
      <c r="P130" s="98"/>
      <c r="Q130" s="98"/>
      <c r="R130" s="98"/>
      <c r="S130" s="98"/>
      <c r="T130" s="98"/>
      <c r="U130" s="98"/>
      <c r="V130" s="99"/>
    </row>
    <row r="131" spans="2:22" x14ac:dyDescent="0.2">
      <c r="B131" s="134"/>
      <c r="C131" s="254">
        <v>1</v>
      </c>
      <c r="D131" s="255" t="s">
        <v>297</v>
      </c>
      <c r="E131" s="111" t="s">
        <v>298</v>
      </c>
      <c r="F131" s="112">
        <v>1185178</v>
      </c>
      <c r="G131" s="112"/>
      <c r="H131" s="98"/>
      <c r="I131" s="110"/>
      <c r="J131" s="110"/>
      <c r="K131" s="110"/>
      <c r="L131" s="110"/>
      <c r="M131" s="98"/>
      <c r="N131" s="98"/>
      <c r="O131" s="98"/>
      <c r="P131" s="98"/>
      <c r="Q131" s="98"/>
      <c r="R131" s="98"/>
      <c r="S131" s="98"/>
      <c r="T131" s="98"/>
      <c r="U131" s="98"/>
      <c r="V131" s="99"/>
    </row>
    <row r="132" spans="2:22" x14ac:dyDescent="0.2">
      <c r="B132" s="134"/>
      <c r="C132" s="254"/>
      <c r="D132" s="254"/>
      <c r="E132" s="111" t="s">
        <v>299</v>
      </c>
      <c r="F132" s="112">
        <v>118518</v>
      </c>
      <c r="G132" s="112"/>
      <c r="H132" s="98"/>
      <c r="I132" s="110"/>
      <c r="J132" s="110"/>
      <c r="K132" s="110"/>
      <c r="L132" s="110"/>
      <c r="M132" s="98"/>
      <c r="N132" s="98"/>
      <c r="O132" s="98"/>
      <c r="P132" s="98"/>
      <c r="Q132" s="98"/>
      <c r="R132" s="98"/>
      <c r="S132" s="98"/>
      <c r="T132" s="98"/>
      <c r="U132" s="98"/>
      <c r="V132" s="99"/>
    </row>
    <row r="133" spans="2:22" x14ac:dyDescent="0.2">
      <c r="B133" s="97"/>
      <c r="C133" s="254">
        <v>2</v>
      </c>
      <c r="D133" s="255" t="s">
        <v>300</v>
      </c>
      <c r="E133" s="111" t="s">
        <v>298</v>
      </c>
      <c r="F133" s="112">
        <v>-6020250</v>
      </c>
      <c r="G133" s="112">
        <f>ABS(F133-F131)</f>
        <v>7205428</v>
      </c>
      <c r="H133" s="98"/>
      <c r="I133" s="98"/>
      <c r="J133" s="98"/>
      <c r="K133" s="98"/>
      <c r="L133" s="98"/>
      <c r="M133" s="98"/>
      <c r="N133" s="98"/>
      <c r="O133" s="98"/>
      <c r="P133" s="98"/>
      <c r="Q133" s="98"/>
      <c r="R133" s="98"/>
      <c r="S133" s="98"/>
      <c r="T133" s="98"/>
      <c r="U133" s="98"/>
      <c r="V133" s="99"/>
    </row>
    <row r="134" spans="2:22" x14ac:dyDescent="0.2">
      <c r="B134" s="97"/>
      <c r="C134" s="254"/>
      <c r="D134" s="254"/>
      <c r="E134" s="111" t="s">
        <v>299</v>
      </c>
      <c r="F134" s="112">
        <v>-602025</v>
      </c>
      <c r="G134" s="112">
        <f t="shared" ref="G134" si="0">ABS(F134-F132)</f>
        <v>720543</v>
      </c>
      <c r="H134" s="108" t="s">
        <v>301</v>
      </c>
      <c r="I134" s="98"/>
      <c r="J134" s="98"/>
      <c r="K134" s="98"/>
      <c r="L134" s="98"/>
      <c r="M134" s="98"/>
      <c r="N134" s="98"/>
      <c r="O134" s="98"/>
      <c r="P134" s="98"/>
      <c r="Q134" s="98"/>
      <c r="R134" s="98"/>
      <c r="S134" s="98"/>
      <c r="T134" s="98"/>
      <c r="U134" s="98"/>
      <c r="V134" s="99"/>
    </row>
    <row r="135" spans="2:22" x14ac:dyDescent="0.2">
      <c r="B135" s="97"/>
      <c r="C135" s="256"/>
      <c r="D135" s="257"/>
      <c r="E135" s="108"/>
      <c r="F135" s="98"/>
      <c r="G135" s="98"/>
      <c r="H135" s="98"/>
      <c r="I135" s="98"/>
      <c r="J135" s="98"/>
      <c r="K135" s="98"/>
      <c r="L135" s="98"/>
      <c r="M135" s="98"/>
      <c r="N135" s="98"/>
      <c r="O135" s="98"/>
      <c r="P135" s="98"/>
      <c r="Q135" s="98"/>
      <c r="R135" s="98"/>
      <c r="S135" s="98"/>
      <c r="T135" s="98"/>
      <c r="U135" s="98"/>
      <c r="V135" s="99"/>
    </row>
    <row r="136" spans="2:22" x14ac:dyDescent="0.2">
      <c r="B136" s="97"/>
      <c r="C136" s="256"/>
      <c r="D136" s="256"/>
      <c r="E136" s="108"/>
      <c r="F136" s="98"/>
      <c r="G136" s="98"/>
      <c r="H136" s="108"/>
      <c r="I136" s="98"/>
      <c r="J136" s="98"/>
      <c r="K136" s="98"/>
      <c r="L136" s="98"/>
      <c r="M136" s="98"/>
      <c r="N136" s="98"/>
      <c r="O136" s="98"/>
      <c r="P136" s="98"/>
      <c r="Q136" s="98"/>
      <c r="R136" s="98"/>
      <c r="S136" s="98"/>
      <c r="T136" s="98"/>
      <c r="U136" s="98"/>
      <c r="V136" s="99"/>
    </row>
    <row r="137" spans="2:22" x14ac:dyDescent="0.2">
      <c r="B137" s="97"/>
      <c r="C137" s="256"/>
      <c r="D137" s="257"/>
      <c r="E137" s="108"/>
      <c r="F137" s="98"/>
      <c r="G137" s="98"/>
      <c r="H137" s="98"/>
      <c r="I137" s="98"/>
      <c r="J137" s="98"/>
      <c r="K137" s="98"/>
      <c r="L137" s="98"/>
      <c r="M137" s="98"/>
      <c r="N137" s="98"/>
      <c r="O137" s="98"/>
      <c r="P137" s="98"/>
      <c r="Q137" s="98"/>
      <c r="R137" s="98"/>
      <c r="S137" s="98"/>
      <c r="T137" s="98"/>
      <c r="U137" s="98"/>
      <c r="V137" s="99"/>
    </row>
    <row r="138" spans="2:22" x14ac:dyDescent="0.2">
      <c r="B138" s="97"/>
      <c r="C138" s="256"/>
      <c r="D138" s="256"/>
      <c r="E138" s="108"/>
      <c r="F138" s="98"/>
      <c r="G138" s="98"/>
      <c r="H138" s="108"/>
      <c r="I138" s="98"/>
      <c r="J138" s="98"/>
      <c r="K138" s="98"/>
      <c r="L138" s="98"/>
      <c r="M138" s="98"/>
      <c r="N138" s="98"/>
      <c r="O138" s="98"/>
      <c r="P138" s="98"/>
      <c r="Q138" s="98"/>
      <c r="R138" s="98"/>
      <c r="S138" s="98"/>
      <c r="T138" s="98"/>
      <c r="U138" s="98"/>
      <c r="V138" s="99"/>
    </row>
    <row r="139" spans="2:22" x14ac:dyDescent="0.2">
      <c r="B139" s="97"/>
      <c r="C139" s="98"/>
      <c r="D139" s="98"/>
      <c r="E139" s="98"/>
      <c r="F139" s="98"/>
      <c r="G139" s="98"/>
      <c r="H139" s="98"/>
      <c r="I139" s="98"/>
      <c r="J139" s="98"/>
      <c r="K139" s="98"/>
      <c r="L139" s="98"/>
      <c r="M139" s="98"/>
      <c r="N139" s="98"/>
      <c r="O139" s="98"/>
      <c r="P139" s="98"/>
      <c r="Q139" s="98"/>
      <c r="R139" s="98"/>
      <c r="S139" s="98"/>
      <c r="T139" s="98"/>
      <c r="U139" s="98"/>
      <c r="V139" s="99"/>
    </row>
    <row r="140" spans="2:22" x14ac:dyDescent="0.2">
      <c r="B140" s="97"/>
      <c r="C140" s="98"/>
      <c r="D140" s="98"/>
      <c r="E140" s="98"/>
      <c r="F140" s="98"/>
      <c r="G140" s="98"/>
      <c r="H140" s="98"/>
      <c r="I140" s="98"/>
      <c r="J140" s="98"/>
      <c r="K140" s="98"/>
      <c r="L140" s="98"/>
      <c r="M140" s="98"/>
      <c r="N140" s="98"/>
      <c r="O140" s="98"/>
      <c r="P140" s="98"/>
      <c r="Q140" s="98"/>
      <c r="R140" s="98"/>
      <c r="S140" s="98"/>
      <c r="T140" s="98"/>
      <c r="U140" s="98"/>
      <c r="V140" s="99"/>
    </row>
    <row r="141" spans="2:22" x14ac:dyDescent="0.2">
      <c r="B141" s="251"/>
      <c r="C141" s="252"/>
      <c r="D141" s="252"/>
      <c r="E141" s="252"/>
      <c r="F141" s="252"/>
      <c r="G141" s="252"/>
      <c r="H141" s="252"/>
      <c r="I141" s="252"/>
      <c r="J141" s="252"/>
      <c r="K141" s="252"/>
      <c r="L141" s="252"/>
      <c r="M141" s="98"/>
      <c r="N141" s="98"/>
      <c r="O141" s="98"/>
      <c r="P141" s="98"/>
      <c r="Q141" s="98"/>
      <c r="R141" s="98"/>
      <c r="S141" s="98"/>
      <c r="T141" s="98"/>
      <c r="U141" s="98"/>
      <c r="V141" s="99"/>
    </row>
    <row r="142" spans="2:22" x14ac:dyDescent="0.2">
      <c r="B142" s="251"/>
      <c r="C142" s="252"/>
      <c r="D142" s="252"/>
      <c r="E142" s="252"/>
      <c r="F142" s="252"/>
      <c r="G142" s="252"/>
      <c r="H142" s="252"/>
      <c r="I142" s="252"/>
      <c r="J142" s="252"/>
      <c r="K142" s="252"/>
      <c r="L142" s="252"/>
      <c r="M142" s="98"/>
      <c r="N142" s="98"/>
      <c r="O142" s="98"/>
      <c r="P142" s="98"/>
      <c r="Q142" s="98"/>
      <c r="R142" s="98"/>
      <c r="S142" s="98"/>
      <c r="T142" s="98"/>
      <c r="U142" s="98"/>
      <c r="V142" s="99"/>
    </row>
    <row r="143" spans="2:22" x14ac:dyDescent="0.2">
      <c r="B143" s="251"/>
      <c r="C143" s="252"/>
      <c r="D143" s="252"/>
      <c r="E143" s="252"/>
      <c r="F143" s="252"/>
      <c r="G143" s="252"/>
      <c r="H143" s="252"/>
      <c r="I143" s="252"/>
      <c r="J143" s="252"/>
      <c r="K143" s="252"/>
      <c r="L143" s="252"/>
      <c r="M143" s="98"/>
      <c r="N143" s="98"/>
      <c r="O143" s="98"/>
      <c r="P143" s="98"/>
      <c r="Q143" s="98"/>
      <c r="R143" s="98"/>
      <c r="S143" s="98"/>
      <c r="T143" s="98"/>
      <c r="U143" s="98"/>
      <c r="V143" s="99"/>
    </row>
    <row r="144" spans="2:22" ht="12.75" customHeight="1" x14ac:dyDescent="0.2">
      <c r="B144" s="251"/>
      <c r="C144" s="252"/>
      <c r="D144" s="252"/>
      <c r="E144" s="252"/>
      <c r="F144" s="252"/>
      <c r="G144" s="252"/>
      <c r="H144" s="252"/>
      <c r="I144" s="252"/>
      <c r="J144" s="252"/>
      <c r="K144" s="252"/>
      <c r="L144" s="252"/>
      <c r="M144" s="98"/>
      <c r="N144" s="98"/>
      <c r="O144" s="98"/>
      <c r="P144" s="98"/>
      <c r="Q144" s="98"/>
      <c r="R144" s="98"/>
      <c r="S144" s="98"/>
      <c r="T144" s="98"/>
      <c r="U144" s="98"/>
      <c r="V144" s="99"/>
    </row>
    <row r="145" spans="2:22" x14ac:dyDescent="0.2">
      <c r="B145" s="251"/>
      <c r="C145" s="252"/>
      <c r="D145" s="252"/>
      <c r="E145" s="252"/>
      <c r="F145" s="252"/>
      <c r="G145" s="252"/>
      <c r="H145" s="252"/>
      <c r="I145" s="252"/>
      <c r="J145" s="252"/>
      <c r="K145" s="252"/>
      <c r="L145" s="252"/>
      <c r="M145" s="98"/>
      <c r="N145" s="98"/>
      <c r="O145" s="98"/>
      <c r="P145" s="98"/>
      <c r="Q145" s="98"/>
      <c r="R145" s="98"/>
      <c r="S145" s="98"/>
      <c r="T145" s="98"/>
      <c r="U145" s="98"/>
      <c r="V145" s="99"/>
    </row>
    <row r="146" spans="2:22" x14ac:dyDescent="0.2">
      <c r="B146" s="251"/>
      <c r="C146" s="252"/>
      <c r="D146" s="252"/>
      <c r="E146" s="252"/>
      <c r="F146" s="252"/>
      <c r="G146" s="252"/>
      <c r="H146" s="252"/>
      <c r="I146" s="252"/>
      <c r="J146" s="252"/>
      <c r="K146" s="252"/>
      <c r="L146" s="252"/>
      <c r="M146" s="98"/>
      <c r="N146" s="98"/>
      <c r="O146" s="98"/>
      <c r="P146" s="98"/>
      <c r="Q146" s="98"/>
      <c r="R146" s="98"/>
      <c r="S146" s="98"/>
      <c r="T146" s="98"/>
      <c r="U146" s="98"/>
      <c r="V146" s="99"/>
    </row>
    <row r="147" spans="2:22" x14ac:dyDescent="0.2">
      <c r="B147" s="135"/>
      <c r="C147" s="109"/>
      <c r="D147" s="109"/>
      <c r="E147" s="109"/>
      <c r="F147" s="109"/>
      <c r="G147" s="109"/>
      <c r="H147" s="109"/>
      <c r="I147" s="109"/>
      <c r="J147" s="109"/>
      <c r="K147" s="109"/>
      <c r="L147" s="109"/>
      <c r="M147" s="109"/>
      <c r="N147" s="109"/>
      <c r="O147" s="109"/>
      <c r="P147" s="109"/>
      <c r="Q147" s="109"/>
      <c r="R147" s="109"/>
      <c r="S147" s="109"/>
      <c r="T147" s="109"/>
      <c r="U147" s="109"/>
      <c r="V147" s="136"/>
    </row>
    <row r="148" spans="2:22" x14ac:dyDescent="0.2">
      <c r="B148" s="97"/>
      <c r="C148" s="98"/>
      <c r="D148" s="98"/>
      <c r="E148" s="98"/>
      <c r="F148" s="98"/>
      <c r="G148" s="98"/>
      <c r="H148" s="98"/>
      <c r="I148" s="98"/>
      <c r="J148" s="98"/>
      <c r="K148" s="98"/>
      <c r="L148" s="98"/>
      <c r="M148" s="98"/>
      <c r="N148" s="98"/>
      <c r="O148" s="98"/>
      <c r="P148" s="98"/>
      <c r="Q148" s="98"/>
      <c r="R148" s="98"/>
      <c r="S148" s="98"/>
      <c r="T148" s="98"/>
      <c r="U148" s="98"/>
      <c r="V148" s="99"/>
    </row>
    <row r="149" spans="2:22" x14ac:dyDescent="0.2">
      <c r="B149" s="132" t="s">
        <v>303</v>
      </c>
      <c r="C149" s="98"/>
      <c r="D149" s="98"/>
      <c r="E149" s="98"/>
      <c r="F149" s="98"/>
      <c r="G149" s="98"/>
      <c r="H149" s="98"/>
      <c r="I149" s="98"/>
      <c r="J149" s="98"/>
      <c r="K149" s="98"/>
      <c r="L149" s="98"/>
      <c r="M149" s="98"/>
      <c r="N149" s="98"/>
      <c r="O149" s="98"/>
      <c r="P149" s="98"/>
      <c r="Q149" s="98"/>
      <c r="R149" s="98"/>
      <c r="S149" s="98"/>
      <c r="T149" s="98"/>
      <c r="U149" s="98"/>
      <c r="V149" s="99"/>
    </row>
    <row r="150" spans="2:22" x14ac:dyDescent="0.2">
      <c r="B150" s="97"/>
      <c r="C150" s="98"/>
      <c r="D150" s="98"/>
      <c r="E150" s="98"/>
      <c r="F150" s="98"/>
      <c r="G150" s="98"/>
      <c r="H150" s="98"/>
      <c r="I150" s="98"/>
      <c r="J150" s="98"/>
      <c r="K150" s="98"/>
      <c r="L150" s="98"/>
      <c r="M150" s="98"/>
      <c r="N150" s="98"/>
      <c r="O150" s="98"/>
      <c r="P150" s="98"/>
      <c r="Q150" s="98"/>
      <c r="R150" s="98"/>
      <c r="S150" s="98"/>
      <c r="T150" s="98"/>
      <c r="U150" s="98"/>
      <c r="V150" s="99"/>
    </row>
    <row r="151" spans="2:22" x14ac:dyDescent="0.2">
      <c r="B151" s="133" t="s">
        <v>330</v>
      </c>
      <c r="C151" s="98"/>
      <c r="D151" s="98"/>
      <c r="E151" s="98"/>
      <c r="F151" s="98"/>
      <c r="G151" s="98"/>
      <c r="H151" s="98"/>
      <c r="I151" s="98"/>
      <c r="J151" s="98"/>
      <c r="K151" s="98"/>
      <c r="L151" s="98"/>
      <c r="M151" s="98"/>
      <c r="N151" s="98"/>
      <c r="O151" s="98"/>
      <c r="P151" s="98"/>
      <c r="Q151" s="98"/>
      <c r="R151" s="98"/>
      <c r="S151" s="98"/>
      <c r="T151" s="98"/>
      <c r="U151" s="98"/>
      <c r="V151" s="99"/>
    </row>
    <row r="152" spans="2:22" x14ac:dyDescent="0.2">
      <c r="B152" s="97"/>
      <c r="C152" s="98"/>
      <c r="D152" s="98"/>
      <c r="E152" s="98"/>
      <c r="F152" s="98"/>
      <c r="G152" s="98"/>
      <c r="H152" s="98"/>
      <c r="I152" s="98"/>
      <c r="J152" s="98"/>
      <c r="K152" s="98"/>
      <c r="L152" s="98"/>
      <c r="M152" s="98"/>
      <c r="N152" s="98"/>
      <c r="O152" s="98"/>
      <c r="P152" s="98"/>
      <c r="Q152" s="98"/>
      <c r="R152" s="98"/>
      <c r="S152" s="98"/>
      <c r="T152" s="98"/>
      <c r="U152" s="98"/>
      <c r="V152" s="99"/>
    </row>
    <row r="153" spans="2:22" x14ac:dyDescent="0.2">
      <c r="B153" s="251" t="s">
        <v>334</v>
      </c>
      <c r="C153" s="252"/>
      <c r="D153" s="252"/>
      <c r="E153" s="252"/>
      <c r="F153" s="252"/>
      <c r="G153" s="252"/>
      <c r="H153" s="252"/>
      <c r="I153" s="252"/>
      <c r="J153" s="252"/>
      <c r="K153" s="252"/>
      <c r="L153" s="252"/>
      <c r="M153" s="252"/>
      <c r="N153" s="252"/>
      <c r="O153" s="252"/>
      <c r="P153" s="252"/>
      <c r="Q153" s="252"/>
      <c r="R153" s="252"/>
      <c r="S153" s="252"/>
      <c r="T153" s="252"/>
      <c r="U153" s="252"/>
      <c r="V153" s="253"/>
    </row>
    <row r="154" spans="2:22" x14ac:dyDescent="0.2">
      <c r="B154" s="251"/>
      <c r="C154" s="252"/>
      <c r="D154" s="252"/>
      <c r="E154" s="252"/>
      <c r="F154" s="252"/>
      <c r="G154" s="252"/>
      <c r="H154" s="252"/>
      <c r="I154" s="252"/>
      <c r="J154" s="252"/>
      <c r="K154" s="252"/>
      <c r="L154" s="252"/>
      <c r="M154" s="252"/>
      <c r="N154" s="252"/>
      <c r="O154" s="252"/>
      <c r="P154" s="252"/>
      <c r="Q154" s="252"/>
      <c r="R154" s="252"/>
      <c r="S154" s="252"/>
      <c r="T154" s="252"/>
      <c r="U154" s="252"/>
      <c r="V154" s="253"/>
    </row>
    <row r="155" spans="2:22" x14ac:dyDescent="0.2">
      <c r="B155" s="97"/>
      <c r="C155" s="98"/>
      <c r="D155" s="98"/>
      <c r="E155" s="98"/>
      <c r="F155" s="98"/>
      <c r="G155" s="98"/>
      <c r="H155" s="98"/>
      <c r="I155" s="98"/>
      <c r="J155" s="98"/>
      <c r="K155" s="98"/>
      <c r="L155" s="98"/>
      <c r="M155" s="98"/>
      <c r="N155" s="98"/>
      <c r="O155" s="98"/>
      <c r="P155" s="98"/>
      <c r="Q155" s="98"/>
      <c r="R155" s="98"/>
      <c r="S155" s="98"/>
      <c r="T155" s="98"/>
      <c r="U155" s="98"/>
      <c r="V155" s="99"/>
    </row>
    <row r="156" spans="2:22" x14ac:dyDescent="0.2">
      <c r="B156" s="97"/>
      <c r="C156" s="98"/>
      <c r="D156" s="98"/>
      <c r="E156" s="98"/>
      <c r="F156" s="98"/>
      <c r="G156" s="98"/>
      <c r="H156" s="98"/>
      <c r="I156" s="98"/>
      <c r="J156" s="98"/>
      <c r="K156" s="98"/>
      <c r="L156" s="98"/>
      <c r="M156" s="98"/>
      <c r="N156" s="98"/>
      <c r="O156" s="98"/>
      <c r="P156" s="98"/>
      <c r="Q156" s="98"/>
      <c r="R156" s="98"/>
      <c r="S156" s="98"/>
      <c r="T156" s="98"/>
      <c r="U156" s="98"/>
      <c r="V156" s="99"/>
    </row>
    <row r="157" spans="2:22" x14ac:dyDescent="0.2">
      <c r="B157" s="97"/>
      <c r="C157" s="98"/>
      <c r="D157" s="98"/>
      <c r="E157" s="98"/>
      <c r="F157" s="98"/>
      <c r="G157" s="98"/>
      <c r="H157" s="98"/>
      <c r="I157" s="98"/>
      <c r="J157" s="98"/>
      <c r="K157" s="98"/>
      <c r="L157" s="98"/>
      <c r="M157" s="98"/>
      <c r="N157" s="98"/>
      <c r="O157" s="98"/>
      <c r="P157" s="98"/>
      <c r="Q157" s="98"/>
      <c r="R157" s="98"/>
      <c r="S157" s="98"/>
      <c r="T157" s="98"/>
      <c r="U157" s="98"/>
      <c r="V157" s="99"/>
    </row>
    <row r="158" spans="2:22" ht="13.5" thickBot="1" x14ac:dyDescent="0.25">
      <c r="B158" s="100"/>
      <c r="C158" s="101"/>
      <c r="D158" s="101"/>
      <c r="E158" s="101"/>
      <c r="F158" s="101"/>
      <c r="G158" s="101"/>
      <c r="H158" s="101"/>
      <c r="I158" s="101"/>
      <c r="J158" s="101"/>
      <c r="K158" s="101"/>
      <c r="L158" s="101"/>
      <c r="M158" s="101"/>
      <c r="N158" s="101"/>
      <c r="O158" s="101"/>
      <c r="P158" s="101"/>
      <c r="Q158" s="101"/>
      <c r="R158" s="101"/>
      <c r="S158" s="101"/>
      <c r="T158" s="101"/>
      <c r="U158" s="101"/>
      <c r="V158" s="102"/>
    </row>
  </sheetData>
  <mergeCells count="12">
    <mergeCell ref="B153:V154"/>
    <mergeCell ref="B109:L115"/>
    <mergeCell ref="B121:L128"/>
    <mergeCell ref="C131:C132"/>
    <mergeCell ref="D131:D132"/>
    <mergeCell ref="C133:C134"/>
    <mergeCell ref="D133:D134"/>
    <mergeCell ref="C135:C136"/>
    <mergeCell ref="D135:D136"/>
    <mergeCell ref="C137:C138"/>
    <mergeCell ref="D137:D138"/>
    <mergeCell ref="B141:L146"/>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58"/>
  <sheetViews>
    <sheetView workbookViewId="0"/>
  </sheetViews>
  <sheetFormatPr defaultRowHeight="12.75" x14ac:dyDescent="0.2"/>
  <cols>
    <col min="6" max="6" width="9.5703125" bestFit="1" customWidth="1"/>
  </cols>
  <sheetData>
    <row r="2" spans="2:22" ht="26.25" x14ac:dyDescent="0.4">
      <c r="B2" s="139" t="s">
        <v>273</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329</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5"/>
      <c r="M55" s="95"/>
      <c r="N55" s="95"/>
      <c r="O55" s="95"/>
      <c r="P55" s="95"/>
      <c r="Q55" s="95"/>
      <c r="R55" s="95"/>
      <c r="S55" s="95"/>
      <c r="T55" s="95"/>
      <c r="U55" s="95"/>
      <c r="V55" s="96"/>
    </row>
    <row r="56" spans="2:22" x14ac:dyDescent="0.2">
      <c r="B56" s="133" t="s">
        <v>328</v>
      </c>
      <c r="C56" s="98"/>
      <c r="D56" s="98"/>
      <c r="E56" s="98"/>
      <c r="F56" s="98"/>
      <c r="G56" s="98"/>
      <c r="H56" s="98"/>
      <c r="I56" s="98"/>
      <c r="J56" s="98"/>
      <c r="K56" s="98"/>
      <c r="L56" s="98"/>
      <c r="M56" s="98"/>
      <c r="N56" s="98"/>
      <c r="O56" s="98"/>
      <c r="P56" s="98"/>
      <c r="Q56" s="98"/>
      <c r="R56" s="98"/>
      <c r="S56" s="98"/>
      <c r="T56" s="98"/>
      <c r="U56" s="98"/>
      <c r="V56" s="99"/>
    </row>
    <row r="57" spans="2:22" x14ac:dyDescent="0.2">
      <c r="B57" s="97"/>
      <c r="C57" s="98"/>
      <c r="D57" s="98"/>
      <c r="E57" s="98"/>
      <c r="F57" s="98"/>
      <c r="G57" s="98"/>
      <c r="H57" s="98"/>
      <c r="I57" s="98"/>
      <c r="J57" s="98"/>
      <c r="K57" s="98"/>
      <c r="L57" s="98"/>
      <c r="M57" s="98"/>
      <c r="N57" s="98"/>
      <c r="O57" s="98"/>
      <c r="P57" s="98"/>
      <c r="Q57" s="98"/>
      <c r="R57" s="98"/>
      <c r="S57" s="98"/>
      <c r="T57" s="98"/>
      <c r="U57" s="98"/>
      <c r="V57" s="99"/>
    </row>
    <row r="58" spans="2:22" x14ac:dyDescent="0.2">
      <c r="B58" s="97"/>
      <c r="C58" s="98"/>
      <c r="D58" s="98"/>
      <c r="E58" s="98"/>
      <c r="F58" s="98"/>
      <c r="G58" s="98"/>
      <c r="H58" s="98"/>
      <c r="I58" s="98"/>
      <c r="J58" s="98"/>
      <c r="K58" s="98"/>
      <c r="L58" s="98"/>
      <c r="M58" s="98"/>
      <c r="N58" s="98"/>
      <c r="O58" s="98"/>
      <c r="P58" s="98"/>
      <c r="Q58" s="98"/>
      <c r="R58" s="98"/>
      <c r="S58" s="98"/>
      <c r="T58" s="98"/>
      <c r="U58" s="98"/>
      <c r="V58" s="99"/>
    </row>
    <row r="59" spans="2:22" x14ac:dyDescent="0.2">
      <c r="B59" s="97"/>
      <c r="C59" s="98"/>
      <c r="D59" s="98"/>
      <c r="E59" s="98"/>
      <c r="F59" s="98"/>
      <c r="G59" s="98"/>
      <c r="H59" s="98"/>
      <c r="I59" s="98"/>
      <c r="J59" s="98"/>
      <c r="K59" s="98"/>
      <c r="L59" s="98"/>
      <c r="M59" s="98"/>
      <c r="N59" s="98"/>
      <c r="O59" s="98"/>
      <c r="P59" s="98"/>
      <c r="Q59" s="98"/>
      <c r="R59" s="98"/>
      <c r="S59" s="98"/>
      <c r="T59" s="98"/>
      <c r="U59" s="98"/>
      <c r="V59" s="99"/>
    </row>
    <row r="60" spans="2:22" x14ac:dyDescent="0.2">
      <c r="B60" s="97"/>
      <c r="C60" s="98"/>
      <c r="D60" s="98"/>
      <c r="E60" s="98"/>
      <c r="F60" s="98"/>
      <c r="G60" s="98"/>
      <c r="H60" s="98"/>
      <c r="I60" s="98"/>
      <c r="J60" s="98"/>
      <c r="K60" s="98"/>
      <c r="L60" s="98"/>
      <c r="M60" s="98"/>
      <c r="N60" s="98"/>
      <c r="O60" s="98"/>
      <c r="P60" s="98"/>
      <c r="Q60" s="98"/>
      <c r="R60" s="98"/>
      <c r="S60" s="98"/>
      <c r="T60" s="98"/>
      <c r="U60" s="98"/>
      <c r="V60" s="99"/>
    </row>
    <row r="61" spans="2:22" x14ac:dyDescent="0.2">
      <c r="B61" s="97"/>
      <c r="C61" s="98"/>
      <c r="D61" s="98"/>
      <c r="E61" s="98"/>
      <c r="F61" s="98"/>
      <c r="G61" s="98"/>
      <c r="H61" s="98"/>
      <c r="I61" s="98"/>
      <c r="J61" s="98"/>
      <c r="K61" s="98"/>
      <c r="L61" s="98"/>
      <c r="M61" s="98"/>
      <c r="N61" s="98"/>
      <c r="O61" s="98"/>
      <c r="P61" s="98"/>
      <c r="Q61" s="98"/>
      <c r="R61" s="98"/>
      <c r="S61" s="98"/>
      <c r="T61" s="98"/>
      <c r="U61" s="98"/>
      <c r="V61" s="99"/>
    </row>
    <row r="62" spans="2:22" x14ac:dyDescent="0.2">
      <c r="B62" s="97"/>
      <c r="C62" s="98"/>
      <c r="D62" s="98"/>
      <c r="E62" s="98"/>
      <c r="F62" s="98"/>
      <c r="G62" s="98"/>
      <c r="H62" s="98"/>
      <c r="I62" s="98"/>
      <c r="J62" s="98"/>
      <c r="K62" s="98"/>
      <c r="L62" s="98"/>
      <c r="M62" s="98"/>
      <c r="N62" s="98"/>
      <c r="O62" s="98"/>
      <c r="P62" s="98"/>
      <c r="Q62" s="98"/>
      <c r="R62" s="98"/>
      <c r="S62" s="98"/>
      <c r="T62" s="98"/>
      <c r="U62" s="98"/>
      <c r="V62" s="99"/>
    </row>
    <row r="63" spans="2:22" x14ac:dyDescent="0.2">
      <c r="B63" s="97"/>
      <c r="C63" s="98"/>
      <c r="D63" s="98"/>
      <c r="E63" s="98"/>
      <c r="F63" s="98"/>
      <c r="G63" s="98"/>
      <c r="H63" s="98"/>
      <c r="I63" s="98"/>
      <c r="J63" s="98"/>
      <c r="K63" s="98"/>
      <c r="L63" s="98"/>
      <c r="M63" s="98"/>
      <c r="N63" s="98"/>
      <c r="O63" s="98"/>
      <c r="P63" s="98"/>
      <c r="Q63" s="98"/>
      <c r="R63" s="98"/>
      <c r="S63" s="98"/>
      <c r="T63" s="98"/>
      <c r="U63" s="98"/>
      <c r="V63" s="99"/>
    </row>
    <row r="64" spans="2:22" x14ac:dyDescent="0.2">
      <c r="B64" s="97"/>
      <c r="C64" s="98"/>
      <c r="D64" s="98"/>
      <c r="E64" s="98"/>
      <c r="F64" s="98"/>
      <c r="G64" s="98"/>
      <c r="H64" s="98"/>
      <c r="I64" s="98"/>
      <c r="J64" s="98"/>
      <c r="K64" s="98"/>
      <c r="L64" s="98"/>
      <c r="M64" s="98"/>
      <c r="N64" s="98"/>
      <c r="O64" s="98"/>
      <c r="P64" s="98"/>
      <c r="Q64" s="98"/>
      <c r="R64" s="98"/>
      <c r="S64" s="98"/>
      <c r="T64" s="98"/>
      <c r="U64" s="98"/>
      <c r="V64" s="99"/>
    </row>
    <row r="65" spans="2:22" x14ac:dyDescent="0.2">
      <c r="B65" s="97"/>
      <c r="C65" s="98"/>
      <c r="D65" s="98"/>
      <c r="E65" s="98"/>
      <c r="F65" s="98"/>
      <c r="G65" s="98"/>
      <c r="H65" s="98"/>
      <c r="I65" s="98"/>
      <c r="J65" s="98"/>
      <c r="K65" s="98"/>
      <c r="L65" s="98"/>
      <c r="M65" s="98"/>
      <c r="N65" s="98"/>
      <c r="O65" s="98"/>
      <c r="P65" s="98"/>
      <c r="Q65" s="98"/>
      <c r="R65" s="98"/>
      <c r="S65" s="98"/>
      <c r="T65" s="98"/>
      <c r="U65" s="98"/>
      <c r="V65" s="99"/>
    </row>
    <row r="66" spans="2:22" x14ac:dyDescent="0.2">
      <c r="B66" s="97"/>
      <c r="C66" s="98"/>
      <c r="D66" s="98"/>
      <c r="E66" s="98"/>
      <c r="F66" s="98"/>
      <c r="G66" s="98"/>
      <c r="H66" s="98"/>
      <c r="I66" s="98"/>
      <c r="J66" s="98"/>
      <c r="K66" s="98"/>
      <c r="L66" s="98"/>
      <c r="M66" s="98"/>
      <c r="N66" s="98"/>
      <c r="O66" s="98"/>
      <c r="P66" s="98"/>
      <c r="Q66" s="98"/>
      <c r="R66" s="98"/>
      <c r="S66" s="98"/>
      <c r="T66" s="98"/>
      <c r="U66" s="98"/>
      <c r="V66" s="99"/>
    </row>
    <row r="67" spans="2:22" x14ac:dyDescent="0.2">
      <c r="B67" s="97"/>
      <c r="C67" s="98"/>
      <c r="D67" s="98"/>
      <c r="E67" s="98"/>
      <c r="F67" s="98"/>
      <c r="G67" s="98"/>
      <c r="H67" s="98"/>
      <c r="I67" s="98"/>
      <c r="J67" s="98"/>
      <c r="K67" s="98"/>
      <c r="L67" s="98"/>
      <c r="M67" s="98"/>
      <c r="N67" s="98"/>
      <c r="O67" s="98"/>
      <c r="P67" s="98"/>
      <c r="Q67" s="98"/>
      <c r="R67" s="98"/>
      <c r="S67" s="98"/>
      <c r="T67" s="98"/>
      <c r="U67" s="98"/>
      <c r="V67" s="99"/>
    </row>
    <row r="68" spans="2:22" x14ac:dyDescent="0.2">
      <c r="B68" s="97"/>
      <c r="C68" s="98"/>
      <c r="D68" s="98"/>
      <c r="E68" s="98"/>
      <c r="F68" s="98"/>
      <c r="G68" s="98"/>
      <c r="H68" s="98"/>
      <c r="I68" s="98"/>
      <c r="J68" s="98"/>
      <c r="K68" s="98"/>
      <c r="L68" s="98"/>
      <c r="M68" s="98"/>
      <c r="N68" s="98"/>
      <c r="O68" s="98"/>
      <c r="P68" s="98"/>
      <c r="Q68" s="98"/>
      <c r="R68" s="98"/>
      <c r="S68" s="98"/>
      <c r="T68" s="98"/>
      <c r="U68" s="98"/>
      <c r="V68" s="99"/>
    </row>
    <row r="69" spans="2:22" x14ac:dyDescent="0.2">
      <c r="B69" s="97"/>
      <c r="C69" s="98"/>
      <c r="D69" s="98"/>
      <c r="E69" s="98"/>
      <c r="F69" s="98"/>
      <c r="G69" s="98"/>
      <c r="H69" s="98"/>
      <c r="I69" s="98"/>
      <c r="J69" s="98"/>
      <c r="K69" s="98"/>
      <c r="L69" s="98"/>
      <c r="M69" s="98"/>
      <c r="N69" s="98"/>
      <c r="O69" s="98"/>
      <c r="P69" s="98"/>
      <c r="Q69" s="98"/>
      <c r="R69" s="98"/>
      <c r="S69" s="98"/>
      <c r="T69" s="98"/>
      <c r="U69" s="98"/>
      <c r="V69" s="99"/>
    </row>
    <row r="70" spans="2:22" x14ac:dyDescent="0.2">
      <c r="B70" s="97"/>
      <c r="C70" s="98"/>
      <c r="D70" s="98"/>
      <c r="E70" s="98"/>
      <c r="F70" s="98"/>
      <c r="G70" s="98"/>
      <c r="H70" s="98"/>
      <c r="I70" s="98"/>
      <c r="J70" s="98"/>
      <c r="K70" s="98"/>
      <c r="L70" s="98"/>
      <c r="M70" s="98"/>
      <c r="N70" s="98"/>
      <c r="O70" s="98"/>
      <c r="P70" s="98"/>
      <c r="Q70" s="98"/>
      <c r="R70" s="98"/>
      <c r="S70" s="98"/>
      <c r="T70" s="98"/>
      <c r="U70" s="98"/>
      <c r="V70" s="99"/>
    </row>
    <row r="71" spans="2:22" x14ac:dyDescent="0.2">
      <c r="B71" s="97"/>
      <c r="C71" s="98"/>
      <c r="D71" s="98"/>
      <c r="E71" s="98"/>
      <c r="F71" s="98"/>
      <c r="G71" s="98"/>
      <c r="H71" s="98"/>
      <c r="I71" s="98"/>
      <c r="J71" s="98"/>
      <c r="K71" s="98"/>
      <c r="L71" s="98"/>
      <c r="M71" s="98"/>
      <c r="N71" s="98"/>
      <c r="O71" s="98"/>
      <c r="P71" s="98"/>
      <c r="Q71" s="98"/>
      <c r="R71" s="98"/>
      <c r="S71" s="98"/>
      <c r="T71" s="98"/>
      <c r="U71" s="98"/>
      <c r="V71" s="99"/>
    </row>
    <row r="72" spans="2:22" x14ac:dyDescent="0.2">
      <c r="B72" s="97"/>
      <c r="C72" s="98"/>
      <c r="D72" s="98"/>
      <c r="E72" s="98"/>
      <c r="F72" s="98"/>
      <c r="G72" s="98"/>
      <c r="H72" s="98"/>
      <c r="I72" s="98"/>
      <c r="J72" s="98"/>
      <c r="K72" s="98"/>
      <c r="L72" s="98"/>
      <c r="M72" s="98"/>
      <c r="N72" s="98"/>
      <c r="O72" s="98"/>
      <c r="P72" s="98"/>
      <c r="Q72" s="98"/>
      <c r="R72" s="98"/>
      <c r="S72" s="98"/>
      <c r="T72" s="98"/>
      <c r="U72" s="98"/>
      <c r="V72" s="99"/>
    </row>
    <row r="73" spans="2:22" x14ac:dyDescent="0.2">
      <c r="B73" s="97"/>
      <c r="C73" s="98"/>
      <c r="D73" s="98"/>
      <c r="E73" s="98"/>
      <c r="F73" s="98"/>
      <c r="G73" s="98"/>
      <c r="H73" s="98"/>
      <c r="I73" s="98"/>
      <c r="J73" s="98"/>
      <c r="K73" s="98"/>
      <c r="L73" s="98"/>
      <c r="M73" s="98"/>
      <c r="N73" s="98"/>
      <c r="O73" s="98"/>
      <c r="P73" s="98"/>
      <c r="Q73" s="98"/>
      <c r="R73" s="98"/>
      <c r="S73" s="98"/>
      <c r="T73" s="98"/>
      <c r="U73" s="98"/>
      <c r="V73" s="99"/>
    </row>
    <row r="74" spans="2:22" x14ac:dyDescent="0.2">
      <c r="B74" s="97"/>
      <c r="C74" s="98"/>
      <c r="D74" s="98"/>
      <c r="E74" s="98"/>
      <c r="F74" s="98"/>
      <c r="G74" s="98"/>
      <c r="H74" s="98"/>
      <c r="I74" s="98"/>
      <c r="J74" s="98"/>
      <c r="K74" s="98"/>
      <c r="L74" s="98"/>
      <c r="M74" s="98"/>
      <c r="N74" s="98"/>
      <c r="O74" s="98"/>
      <c r="P74" s="98"/>
      <c r="Q74" s="98"/>
      <c r="R74" s="98"/>
      <c r="S74" s="98"/>
      <c r="T74" s="98"/>
      <c r="U74" s="98"/>
      <c r="V74" s="99"/>
    </row>
    <row r="75" spans="2:22" x14ac:dyDescent="0.2">
      <c r="B75" s="97"/>
      <c r="C75" s="98"/>
      <c r="D75" s="98"/>
      <c r="E75" s="98"/>
      <c r="F75" s="98"/>
      <c r="G75" s="98"/>
      <c r="H75" s="98"/>
      <c r="I75" s="98"/>
      <c r="J75" s="98"/>
      <c r="K75" s="98"/>
      <c r="L75" s="98"/>
      <c r="M75" s="98"/>
      <c r="N75" s="98"/>
      <c r="O75" s="98"/>
      <c r="P75" s="98"/>
      <c r="Q75" s="98"/>
      <c r="R75" s="98"/>
      <c r="S75" s="98"/>
      <c r="T75" s="98"/>
      <c r="U75" s="98"/>
      <c r="V75" s="99"/>
    </row>
    <row r="76" spans="2:22" x14ac:dyDescent="0.2">
      <c r="B76" s="97"/>
      <c r="C76" s="98"/>
      <c r="D76" s="98"/>
      <c r="E76" s="98"/>
      <c r="F76" s="98"/>
      <c r="G76" s="98"/>
      <c r="H76" s="98"/>
      <c r="I76" s="98"/>
      <c r="J76" s="98"/>
      <c r="K76" s="98"/>
      <c r="L76" s="98"/>
      <c r="M76" s="98"/>
      <c r="N76" s="98"/>
      <c r="O76" s="98"/>
      <c r="P76" s="98"/>
      <c r="Q76" s="98"/>
      <c r="R76" s="98"/>
      <c r="S76" s="98"/>
      <c r="T76" s="98"/>
      <c r="U76" s="98"/>
      <c r="V76" s="99"/>
    </row>
    <row r="77" spans="2:22" x14ac:dyDescent="0.2">
      <c r="B77" s="97"/>
      <c r="C77" s="98"/>
      <c r="D77" s="98"/>
      <c r="E77" s="98"/>
      <c r="F77" s="98"/>
      <c r="G77" s="98"/>
      <c r="H77" s="98"/>
      <c r="I77" s="98"/>
      <c r="J77" s="98"/>
      <c r="K77" s="98"/>
      <c r="L77" s="98"/>
      <c r="M77" s="98"/>
      <c r="N77" s="98"/>
      <c r="O77" s="98"/>
      <c r="P77" s="98"/>
      <c r="Q77" s="98"/>
      <c r="R77" s="98"/>
      <c r="S77" s="98"/>
      <c r="T77" s="98"/>
      <c r="U77" s="98"/>
      <c r="V77" s="99"/>
    </row>
    <row r="78" spans="2:22" x14ac:dyDescent="0.2">
      <c r="B78" s="97"/>
      <c r="C78" s="98"/>
      <c r="D78" s="98"/>
      <c r="E78" s="98"/>
      <c r="F78" s="98"/>
      <c r="G78" s="98"/>
      <c r="H78" s="98"/>
      <c r="I78" s="98"/>
      <c r="J78" s="98"/>
      <c r="K78" s="98"/>
      <c r="L78" s="98"/>
      <c r="M78" s="98"/>
      <c r="N78" s="98"/>
      <c r="O78" s="98"/>
      <c r="P78" s="98"/>
      <c r="Q78" s="98"/>
      <c r="R78" s="98"/>
      <c r="S78" s="98"/>
      <c r="T78" s="98"/>
      <c r="U78" s="98"/>
      <c r="V78" s="99"/>
    </row>
    <row r="79" spans="2:22" x14ac:dyDescent="0.2">
      <c r="B79" s="97"/>
      <c r="C79" s="98"/>
      <c r="D79" s="98"/>
      <c r="E79" s="98"/>
      <c r="F79" s="98"/>
      <c r="G79" s="98"/>
      <c r="H79" s="98"/>
      <c r="I79" s="98"/>
      <c r="J79" s="98"/>
      <c r="K79" s="98"/>
      <c r="L79" s="98"/>
      <c r="M79" s="98"/>
      <c r="N79" s="98"/>
      <c r="O79" s="98"/>
      <c r="P79" s="98"/>
      <c r="Q79" s="98"/>
      <c r="R79" s="98"/>
      <c r="S79" s="98"/>
      <c r="T79" s="98"/>
      <c r="U79" s="98"/>
      <c r="V79" s="99"/>
    </row>
    <row r="80" spans="2:22" x14ac:dyDescent="0.2">
      <c r="B80" s="97"/>
      <c r="C80" s="98"/>
      <c r="D80" s="98"/>
      <c r="E80" s="98"/>
      <c r="F80" s="98"/>
      <c r="G80" s="98"/>
      <c r="H80" s="98"/>
      <c r="I80" s="98"/>
      <c r="J80" s="98"/>
      <c r="K80" s="98"/>
      <c r="L80" s="98"/>
      <c r="M80" s="98"/>
      <c r="N80" s="98"/>
      <c r="O80" s="98"/>
      <c r="P80" s="98"/>
      <c r="Q80" s="98"/>
      <c r="R80" s="98"/>
      <c r="S80" s="98"/>
      <c r="T80" s="98"/>
      <c r="U80" s="98"/>
      <c r="V80" s="99"/>
    </row>
    <row r="81" spans="2:22" x14ac:dyDescent="0.2">
      <c r="B81" s="97"/>
      <c r="C81" s="98"/>
      <c r="D81" s="98"/>
      <c r="E81" s="98"/>
      <c r="F81" s="98"/>
      <c r="G81" s="98"/>
      <c r="H81" s="98"/>
      <c r="I81" s="98"/>
      <c r="J81" s="98"/>
      <c r="K81" s="98"/>
      <c r="L81" s="98"/>
      <c r="M81" s="98"/>
      <c r="N81" s="98"/>
      <c r="O81" s="98"/>
      <c r="P81" s="98"/>
      <c r="Q81" s="98"/>
      <c r="R81" s="98"/>
      <c r="S81" s="98"/>
      <c r="T81" s="98"/>
      <c r="U81" s="98"/>
      <c r="V81" s="99"/>
    </row>
    <row r="82" spans="2:22" x14ac:dyDescent="0.2">
      <c r="B82" s="97"/>
      <c r="C82" s="98"/>
      <c r="D82" s="98"/>
      <c r="E82" s="98"/>
      <c r="F82" s="98"/>
      <c r="G82" s="98"/>
      <c r="H82" s="98"/>
      <c r="I82" s="98"/>
      <c r="J82" s="98"/>
      <c r="K82" s="98"/>
      <c r="L82" s="98"/>
      <c r="M82" s="98"/>
      <c r="N82" s="98"/>
      <c r="O82" s="98"/>
      <c r="P82" s="98"/>
      <c r="Q82" s="98"/>
      <c r="R82" s="98"/>
      <c r="S82" s="98"/>
      <c r="T82" s="98"/>
      <c r="U82" s="98"/>
      <c r="V82" s="99"/>
    </row>
    <row r="83" spans="2:22" x14ac:dyDescent="0.2">
      <c r="B83" s="97"/>
      <c r="C83" s="98"/>
      <c r="D83" s="98"/>
      <c r="E83" s="98"/>
      <c r="F83" s="98"/>
      <c r="G83" s="98"/>
      <c r="H83" s="98"/>
      <c r="I83" s="98"/>
      <c r="J83" s="98"/>
      <c r="K83" s="98"/>
      <c r="L83" s="98"/>
      <c r="M83" s="98"/>
      <c r="N83" s="98"/>
      <c r="O83" s="98"/>
      <c r="P83" s="98"/>
      <c r="Q83" s="98"/>
      <c r="R83" s="98"/>
      <c r="S83" s="98"/>
      <c r="T83" s="98"/>
      <c r="U83" s="98"/>
      <c r="V83" s="99"/>
    </row>
    <row r="84" spans="2:22" x14ac:dyDescent="0.2">
      <c r="B84" s="97"/>
      <c r="C84" s="98"/>
      <c r="D84" s="98"/>
      <c r="E84" s="98"/>
      <c r="F84" s="98"/>
      <c r="G84" s="98"/>
      <c r="H84" s="98"/>
      <c r="I84" s="98"/>
      <c r="J84" s="98"/>
      <c r="K84" s="98"/>
      <c r="L84" s="98"/>
      <c r="M84" s="98"/>
      <c r="N84" s="98"/>
      <c r="O84" s="98"/>
      <c r="P84" s="98"/>
      <c r="Q84" s="98"/>
      <c r="R84" s="98"/>
      <c r="S84" s="98"/>
      <c r="T84" s="98"/>
      <c r="U84" s="98"/>
      <c r="V84" s="99"/>
    </row>
    <row r="85" spans="2:22" x14ac:dyDescent="0.2">
      <c r="B85" s="97"/>
      <c r="C85" s="98"/>
      <c r="D85" s="98"/>
      <c r="E85" s="98"/>
      <c r="F85" s="98"/>
      <c r="G85" s="98"/>
      <c r="H85" s="98"/>
      <c r="I85" s="98"/>
      <c r="J85" s="98"/>
      <c r="K85" s="98"/>
      <c r="L85" s="98"/>
      <c r="M85" s="98"/>
      <c r="N85" s="98"/>
      <c r="O85" s="98"/>
      <c r="P85" s="98"/>
      <c r="Q85" s="98"/>
      <c r="R85" s="98"/>
      <c r="S85" s="98"/>
      <c r="T85" s="98"/>
      <c r="U85" s="98"/>
      <c r="V85" s="99"/>
    </row>
    <row r="86" spans="2:22" ht="12.75" customHeight="1" x14ac:dyDescent="0.2">
      <c r="B86" s="97"/>
      <c r="C86" s="98"/>
      <c r="D86" s="98"/>
      <c r="E86" s="98"/>
      <c r="F86" s="98"/>
      <c r="G86" s="98"/>
      <c r="H86" s="98"/>
      <c r="I86" s="98"/>
      <c r="J86" s="98"/>
      <c r="K86" s="98"/>
      <c r="L86" s="98"/>
      <c r="M86" s="98"/>
      <c r="N86" s="98"/>
      <c r="O86" s="98"/>
      <c r="P86" s="98"/>
      <c r="Q86" s="98"/>
      <c r="R86" s="98"/>
      <c r="S86" s="98"/>
      <c r="T86" s="98"/>
      <c r="U86" s="98"/>
      <c r="V86" s="99"/>
    </row>
    <row r="87" spans="2:22" x14ac:dyDescent="0.2">
      <c r="B87" s="97"/>
      <c r="C87" s="98"/>
      <c r="D87" s="98"/>
      <c r="E87" s="98"/>
      <c r="F87" s="98"/>
      <c r="G87" s="98"/>
      <c r="H87" s="98"/>
      <c r="I87" s="98"/>
      <c r="J87" s="98"/>
      <c r="K87" s="98"/>
      <c r="L87" s="98"/>
      <c r="M87" s="98"/>
      <c r="N87" s="98"/>
      <c r="O87" s="98"/>
      <c r="P87" s="98"/>
      <c r="Q87" s="98"/>
      <c r="R87" s="98"/>
      <c r="S87" s="98"/>
      <c r="T87" s="98"/>
      <c r="U87" s="98"/>
      <c r="V87" s="99"/>
    </row>
    <row r="88" spans="2:22" x14ac:dyDescent="0.2">
      <c r="B88" s="97"/>
      <c r="C88" s="98"/>
      <c r="D88" s="98"/>
      <c r="E88" s="98"/>
      <c r="F88" s="98"/>
      <c r="G88" s="98"/>
      <c r="H88" s="98"/>
      <c r="I88" s="98"/>
      <c r="J88" s="98"/>
      <c r="K88" s="98"/>
      <c r="L88" s="98"/>
      <c r="M88" s="98"/>
      <c r="N88" s="98"/>
      <c r="O88" s="98"/>
      <c r="P88" s="98"/>
      <c r="Q88" s="98"/>
      <c r="R88" s="98"/>
      <c r="S88" s="98"/>
      <c r="T88" s="98"/>
      <c r="U88" s="98"/>
      <c r="V88" s="99"/>
    </row>
    <row r="89" spans="2:22" x14ac:dyDescent="0.2">
      <c r="B89" s="97"/>
      <c r="C89" s="98"/>
      <c r="D89" s="98"/>
      <c r="E89" s="98"/>
      <c r="F89" s="98"/>
      <c r="G89" s="98"/>
      <c r="H89" s="98"/>
      <c r="I89" s="98"/>
      <c r="J89" s="98"/>
      <c r="K89" s="98"/>
      <c r="L89" s="98"/>
      <c r="M89" s="98"/>
      <c r="N89" s="98"/>
      <c r="O89" s="98"/>
      <c r="P89" s="98"/>
      <c r="Q89" s="98"/>
      <c r="R89" s="98"/>
      <c r="S89" s="98"/>
      <c r="T89" s="98"/>
      <c r="U89" s="98"/>
      <c r="V89" s="99"/>
    </row>
    <row r="90" spans="2:22" x14ac:dyDescent="0.2">
      <c r="B90" s="97"/>
      <c r="C90" s="98"/>
      <c r="D90" s="98"/>
      <c r="E90" s="98"/>
      <c r="F90" s="98"/>
      <c r="G90" s="98"/>
      <c r="H90" s="98"/>
      <c r="I90" s="98"/>
      <c r="J90" s="98"/>
      <c r="K90" s="98"/>
      <c r="L90" s="98"/>
      <c r="M90" s="98"/>
      <c r="N90" s="98"/>
      <c r="O90" s="98"/>
      <c r="P90" s="98"/>
      <c r="Q90" s="98"/>
      <c r="R90" s="98"/>
      <c r="S90" s="98"/>
      <c r="T90" s="98"/>
      <c r="U90" s="98"/>
      <c r="V90" s="99"/>
    </row>
    <row r="91" spans="2:22" x14ac:dyDescent="0.2">
      <c r="B91" s="97"/>
      <c r="C91" s="98"/>
      <c r="D91" s="98"/>
      <c r="E91" s="98"/>
      <c r="F91" s="98"/>
      <c r="G91" s="98"/>
      <c r="H91" s="98"/>
      <c r="I91" s="98"/>
      <c r="J91" s="98"/>
      <c r="K91" s="98"/>
      <c r="L91" s="98"/>
      <c r="M91" s="98"/>
      <c r="N91" s="98"/>
      <c r="O91" s="98"/>
      <c r="P91" s="98"/>
      <c r="Q91" s="98"/>
      <c r="R91" s="98"/>
      <c r="S91" s="98"/>
      <c r="T91" s="98"/>
      <c r="U91" s="98"/>
      <c r="V91" s="99"/>
    </row>
    <row r="92" spans="2:22" x14ac:dyDescent="0.2">
      <c r="B92" s="97"/>
      <c r="C92" s="98"/>
      <c r="D92" s="98"/>
      <c r="E92" s="98"/>
      <c r="F92" s="98"/>
      <c r="G92" s="98"/>
      <c r="H92" s="98"/>
      <c r="I92" s="98"/>
      <c r="J92" s="98"/>
      <c r="K92" s="98"/>
      <c r="L92" s="98"/>
      <c r="M92" s="98"/>
      <c r="N92" s="98"/>
      <c r="O92" s="98"/>
      <c r="P92" s="98"/>
      <c r="Q92" s="98"/>
      <c r="R92" s="98"/>
      <c r="S92" s="98"/>
      <c r="T92" s="98"/>
      <c r="U92" s="98"/>
      <c r="V92" s="99"/>
    </row>
    <row r="93" spans="2:22" x14ac:dyDescent="0.2">
      <c r="B93" s="97"/>
      <c r="C93" s="98"/>
      <c r="D93" s="98"/>
      <c r="E93" s="98"/>
      <c r="F93" s="98"/>
      <c r="G93" s="98"/>
      <c r="H93" s="98"/>
      <c r="I93" s="98"/>
      <c r="J93" s="98"/>
      <c r="K93" s="98"/>
      <c r="L93" s="98"/>
      <c r="M93" s="98"/>
      <c r="N93" s="98"/>
      <c r="O93" s="98"/>
      <c r="P93" s="98"/>
      <c r="Q93" s="98"/>
      <c r="R93" s="98"/>
      <c r="S93" s="98"/>
      <c r="T93" s="98"/>
      <c r="U93" s="98"/>
      <c r="V93" s="99"/>
    </row>
    <row r="94" spans="2:22" x14ac:dyDescent="0.2">
      <c r="B94" s="97"/>
      <c r="C94" s="98"/>
      <c r="D94" s="98"/>
      <c r="E94" s="98"/>
      <c r="F94" s="98"/>
      <c r="G94" s="98"/>
      <c r="H94" s="98"/>
      <c r="I94" s="98"/>
      <c r="J94" s="98"/>
      <c r="K94" s="98"/>
      <c r="L94" s="98"/>
      <c r="M94" s="98"/>
      <c r="N94" s="98"/>
      <c r="O94" s="98"/>
      <c r="P94" s="98"/>
      <c r="Q94" s="98"/>
      <c r="R94" s="98"/>
      <c r="S94" s="98"/>
      <c r="T94" s="98"/>
      <c r="U94" s="98"/>
      <c r="V94" s="99"/>
    </row>
    <row r="95" spans="2:22" x14ac:dyDescent="0.2">
      <c r="B95" s="97"/>
      <c r="C95" s="98"/>
      <c r="D95" s="98"/>
      <c r="E95" s="98"/>
      <c r="F95" s="98"/>
      <c r="G95" s="98"/>
      <c r="H95" s="98"/>
      <c r="I95" s="98"/>
      <c r="J95" s="98"/>
      <c r="K95" s="98"/>
      <c r="L95" s="98"/>
      <c r="M95" s="98"/>
      <c r="N95" s="98"/>
      <c r="O95" s="98"/>
      <c r="P95" s="98"/>
      <c r="Q95" s="98"/>
      <c r="R95" s="98"/>
      <c r="S95" s="98"/>
      <c r="T95" s="98"/>
      <c r="U95" s="98"/>
      <c r="V95" s="99"/>
    </row>
    <row r="96" spans="2:22" x14ac:dyDescent="0.2">
      <c r="B96" s="97"/>
      <c r="C96" s="98"/>
      <c r="D96" s="98"/>
      <c r="E96" s="98"/>
      <c r="F96" s="98"/>
      <c r="G96" s="98"/>
      <c r="H96" s="98"/>
      <c r="I96" s="98"/>
      <c r="J96" s="98"/>
      <c r="K96" s="98"/>
      <c r="L96" s="98"/>
      <c r="M96" s="98"/>
      <c r="N96" s="98"/>
      <c r="O96" s="98"/>
      <c r="P96" s="98"/>
      <c r="Q96" s="98"/>
      <c r="R96" s="98"/>
      <c r="S96" s="98"/>
      <c r="T96" s="98"/>
      <c r="U96" s="98"/>
      <c r="V96" s="99"/>
    </row>
    <row r="97" spans="2:22" x14ac:dyDescent="0.2">
      <c r="B97" s="97"/>
      <c r="C97" s="98"/>
      <c r="D97" s="98"/>
      <c r="E97" s="98"/>
      <c r="F97" s="98"/>
      <c r="G97" s="98"/>
      <c r="H97" s="98"/>
      <c r="I97" s="98"/>
      <c r="J97" s="98"/>
      <c r="K97" s="98"/>
      <c r="L97" s="98"/>
      <c r="M97" s="98"/>
      <c r="N97" s="98"/>
      <c r="O97" s="98"/>
      <c r="P97" s="98"/>
      <c r="Q97" s="98"/>
      <c r="R97" s="98"/>
      <c r="S97" s="98"/>
      <c r="T97" s="98"/>
      <c r="U97" s="98"/>
      <c r="V97" s="99"/>
    </row>
    <row r="98" spans="2:22" x14ac:dyDescent="0.2">
      <c r="B98" s="97"/>
      <c r="C98" s="98"/>
      <c r="D98" s="98"/>
      <c r="E98" s="98"/>
      <c r="F98" s="98"/>
      <c r="G98" s="98"/>
      <c r="H98" s="98"/>
      <c r="I98" s="98"/>
      <c r="J98" s="98"/>
      <c r="K98" s="98"/>
      <c r="L98" s="98"/>
      <c r="M98" s="98"/>
      <c r="N98" s="98"/>
      <c r="O98" s="98"/>
      <c r="P98" s="98"/>
      <c r="Q98" s="98"/>
      <c r="R98" s="98"/>
      <c r="S98" s="98"/>
      <c r="T98" s="98"/>
      <c r="U98" s="98"/>
      <c r="V98" s="99"/>
    </row>
    <row r="99" spans="2:22" x14ac:dyDescent="0.2">
      <c r="B99" s="97"/>
      <c r="C99" s="98"/>
      <c r="D99" s="98"/>
      <c r="E99" s="98"/>
      <c r="F99" s="98"/>
      <c r="G99" s="98"/>
      <c r="H99" s="98"/>
      <c r="I99" s="98"/>
      <c r="J99" s="98"/>
      <c r="K99" s="98"/>
      <c r="L99" s="98"/>
      <c r="M99" s="98"/>
      <c r="N99" s="98"/>
      <c r="O99" s="98"/>
      <c r="P99" s="98"/>
      <c r="Q99" s="98"/>
      <c r="R99" s="98"/>
      <c r="S99" s="98"/>
      <c r="T99" s="98"/>
      <c r="U99" s="98"/>
      <c r="V99" s="99"/>
    </row>
    <row r="100" spans="2:22" x14ac:dyDescent="0.2">
      <c r="B100" s="97"/>
      <c r="C100" s="98"/>
      <c r="D100" s="98"/>
      <c r="E100" s="98"/>
      <c r="F100" s="98"/>
      <c r="G100" s="98"/>
      <c r="H100" s="98"/>
      <c r="I100" s="98"/>
      <c r="J100" s="98"/>
      <c r="K100" s="98"/>
      <c r="L100" s="98"/>
      <c r="M100" s="98"/>
      <c r="N100" s="98"/>
      <c r="O100" s="98"/>
      <c r="P100" s="98"/>
      <c r="Q100" s="98"/>
      <c r="R100" s="98"/>
      <c r="S100" s="98"/>
      <c r="T100" s="98"/>
      <c r="U100" s="98"/>
      <c r="V100" s="99"/>
    </row>
    <row r="101" spans="2:22" x14ac:dyDescent="0.2">
      <c r="B101" s="97"/>
      <c r="C101" s="98"/>
      <c r="D101" s="98"/>
      <c r="E101" s="98"/>
      <c r="F101" s="98"/>
      <c r="G101" s="98"/>
      <c r="H101" s="98"/>
      <c r="I101" s="98"/>
      <c r="J101" s="98"/>
      <c r="K101" s="98"/>
      <c r="L101" s="98"/>
      <c r="M101" s="98"/>
      <c r="N101" s="98"/>
      <c r="O101" s="98"/>
      <c r="P101" s="98"/>
      <c r="Q101" s="98"/>
      <c r="R101" s="98"/>
      <c r="S101" s="98"/>
      <c r="T101" s="98"/>
      <c r="U101" s="98"/>
      <c r="V101" s="99"/>
    </row>
    <row r="102" spans="2:22" x14ac:dyDescent="0.2">
      <c r="B102" s="97"/>
      <c r="C102" s="98"/>
      <c r="D102" s="98"/>
      <c r="E102" s="98"/>
      <c r="F102" s="98"/>
      <c r="G102" s="98"/>
      <c r="H102" s="98"/>
      <c r="I102" s="98"/>
      <c r="J102" s="98"/>
      <c r="K102" s="98"/>
      <c r="L102" s="98"/>
      <c r="M102" s="98"/>
      <c r="N102" s="98"/>
      <c r="O102" s="98"/>
      <c r="P102" s="98"/>
      <c r="Q102" s="98"/>
      <c r="R102" s="98"/>
      <c r="S102" s="98"/>
      <c r="T102" s="98"/>
      <c r="U102" s="98"/>
      <c r="V102" s="99"/>
    </row>
    <row r="103" spans="2:22" x14ac:dyDescent="0.2">
      <c r="B103" s="97"/>
      <c r="C103" s="98"/>
      <c r="D103" s="98"/>
      <c r="E103" s="98"/>
      <c r="F103" s="98"/>
      <c r="G103" s="98"/>
      <c r="H103" s="98"/>
      <c r="I103" s="98"/>
      <c r="J103" s="98"/>
      <c r="K103" s="98"/>
      <c r="L103" s="98"/>
      <c r="M103" s="98"/>
      <c r="N103" s="98"/>
      <c r="O103" s="98"/>
      <c r="P103" s="98"/>
      <c r="Q103" s="98"/>
      <c r="R103" s="98"/>
      <c r="S103" s="98"/>
      <c r="T103" s="98"/>
      <c r="U103" s="98"/>
      <c r="V103" s="99"/>
    </row>
    <row r="104" spans="2:22" x14ac:dyDescent="0.2">
      <c r="B104" s="97"/>
      <c r="C104" s="98"/>
      <c r="D104" s="98"/>
      <c r="E104" s="98"/>
      <c r="F104" s="98"/>
      <c r="G104" s="98"/>
      <c r="H104" s="98"/>
      <c r="I104" s="98"/>
      <c r="J104" s="98"/>
      <c r="K104" s="98"/>
      <c r="L104" s="98"/>
      <c r="M104" s="98"/>
      <c r="N104" s="98"/>
      <c r="O104" s="98"/>
      <c r="P104" s="98"/>
      <c r="Q104" s="98"/>
      <c r="R104" s="98"/>
      <c r="S104" s="98"/>
      <c r="T104" s="98"/>
      <c r="U104" s="98"/>
      <c r="V104" s="99"/>
    </row>
    <row r="105" spans="2:22" x14ac:dyDescent="0.2">
      <c r="B105" s="97"/>
      <c r="C105" s="98"/>
      <c r="D105" s="98"/>
      <c r="E105" s="98"/>
      <c r="F105" s="98"/>
      <c r="G105" s="98"/>
      <c r="H105" s="98"/>
      <c r="I105" s="98"/>
      <c r="J105" s="98"/>
      <c r="K105" s="98"/>
      <c r="L105" s="98"/>
      <c r="M105" s="98"/>
      <c r="N105" s="98"/>
      <c r="O105" s="98"/>
      <c r="P105" s="98"/>
      <c r="Q105" s="98"/>
      <c r="R105" s="98"/>
      <c r="S105" s="98"/>
      <c r="T105" s="98"/>
      <c r="U105" s="98"/>
      <c r="V105" s="99"/>
    </row>
    <row r="106" spans="2:22" x14ac:dyDescent="0.2">
      <c r="B106" s="97"/>
      <c r="C106" s="98"/>
      <c r="D106" s="98"/>
      <c r="E106" s="98"/>
      <c r="F106" s="98"/>
      <c r="G106" s="98"/>
      <c r="H106" s="98"/>
      <c r="I106" s="98"/>
      <c r="J106" s="98"/>
      <c r="K106" s="98"/>
      <c r="L106" s="98"/>
      <c r="M106" s="98"/>
      <c r="N106" s="98"/>
      <c r="O106" s="98"/>
      <c r="P106" s="98"/>
      <c r="Q106" s="98"/>
      <c r="R106" s="98"/>
      <c r="S106" s="98"/>
      <c r="T106" s="98"/>
      <c r="U106" s="98"/>
      <c r="V106" s="99"/>
    </row>
    <row r="107" spans="2:22" x14ac:dyDescent="0.2">
      <c r="B107" s="97"/>
      <c r="C107" s="98"/>
      <c r="D107" s="98"/>
      <c r="E107" s="98"/>
      <c r="F107" s="98"/>
      <c r="G107" s="98"/>
      <c r="H107" s="98"/>
      <c r="I107" s="98"/>
      <c r="J107" s="98"/>
      <c r="K107" s="98"/>
      <c r="L107" s="98"/>
      <c r="M107" s="98"/>
      <c r="N107" s="98"/>
      <c r="O107" s="98"/>
      <c r="P107" s="98"/>
      <c r="Q107" s="98"/>
      <c r="R107" s="98"/>
      <c r="S107" s="98"/>
      <c r="T107" s="98"/>
      <c r="U107" s="98"/>
      <c r="V107" s="99"/>
    </row>
    <row r="108" spans="2:22" x14ac:dyDescent="0.2">
      <c r="B108" s="97"/>
      <c r="C108" s="98"/>
      <c r="D108" s="98"/>
      <c r="E108" s="98"/>
      <c r="F108" s="98"/>
      <c r="G108" s="98"/>
      <c r="H108" s="98"/>
      <c r="I108" s="98"/>
      <c r="J108" s="98"/>
      <c r="K108" s="98"/>
      <c r="L108" s="98"/>
      <c r="M108" s="98"/>
      <c r="N108" s="98"/>
      <c r="O108" s="98"/>
      <c r="P108" s="98"/>
      <c r="Q108" s="98"/>
      <c r="R108" s="98"/>
      <c r="S108" s="98"/>
      <c r="T108" s="98"/>
      <c r="U108" s="98"/>
      <c r="V108" s="99"/>
    </row>
    <row r="109" spans="2:22" x14ac:dyDescent="0.2">
      <c r="B109" s="251" t="s">
        <v>326</v>
      </c>
      <c r="C109" s="252"/>
      <c r="D109" s="252"/>
      <c r="E109" s="252"/>
      <c r="F109" s="252"/>
      <c r="G109" s="252"/>
      <c r="H109" s="252"/>
      <c r="I109" s="252"/>
      <c r="J109" s="252"/>
      <c r="K109" s="252"/>
      <c r="L109" s="252"/>
      <c r="M109" s="98"/>
      <c r="N109" s="98"/>
      <c r="O109" s="98"/>
      <c r="P109" s="98"/>
      <c r="Q109" s="98"/>
      <c r="R109" s="98"/>
      <c r="S109" s="98"/>
      <c r="T109" s="98"/>
      <c r="U109" s="98"/>
      <c r="V109" s="99"/>
    </row>
    <row r="110" spans="2:22" x14ac:dyDescent="0.2">
      <c r="B110" s="251"/>
      <c r="C110" s="252"/>
      <c r="D110" s="252"/>
      <c r="E110" s="252"/>
      <c r="F110" s="252"/>
      <c r="G110" s="252"/>
      <c r="H110" s="252"/>
      <c r="I110" s="252"/>
      <c r="J110" s="252"/>
      <c r="K110" s="252"/>
      <c r="L110" s="252"/>
      <c r="M110" s="98"/>
      <c r="N110" s="98"/>
      <c r="O110" s="98"/>
      <c r="P110" s="98"/>
      <c r="Q110" s="98"/>
      <c r="R110" s="98"/>
      <c r="S110" s="98"/>
      <c r="T110" s="98"/>
      <c r="U110" s="98"/>
      <c r="V110" s="99"/>
    </row>
    <row r="111" spans="2:22" x14ac:dyDescent="0.2">
      <c r="B111" s="251"/>
      <c r="C111" s="252"/>
      <c r="D111" s="252"/>
      <c r="E111" s="252"/>
      <c r="F111" s="252"/>
      <c r="G111" s="252"/>
      <c r="H111" s="252"/>
      <c r="I111" s="252"/>
      <c r="J111" s="252"/>
      <c r="K111" s="252"/>
      <c r="L111" s="252"/>
      <c r="M111" s="98"/>
      <c r="N111" s="98"/>
      <c r="O111" s="98"/>
      <c r="P111" s="98"/>
      <c r="Q111" s="98"/>
      <c r="R111" s="98"/>
      <c r="S111" s="98"/>
      <c r="T111" s="98"/>
      <c r="U111" s="98"/>
      <c r="V111" s="99"/>
    </row>
    <row r="112" spans="2:22" x14ac:dyDescent="0.2">
      <c r="B112" s="251"/>
      <c r="C112" s="252"/>
      <c r="D112" s="252"/>
      <c r="E112" s="252"/>
      <c r="F112" s="252"/>
      <c r="G112" s="252"/>
      <c r="H112" s="252"/>
      <c r="I112" s="252"/>
      <c r="J112" s="252"/>
      <c r="K112" s="252"/>
      <c r="L112" s="252"/>
      <c r="M112" s="98"/>
      <c r="N112" s="98"/>
      <c r="O112" s="98"/>
      <c r="P112" s="98"/>
      <c r="Q112" s="98"/>
      <c r="R112" s="98"/>
      <c r="S112" s="98"/>
      <c r="T112" s="98"/>
      <c r="U112" s="98"/>
      <c r="V112" s="99"/>
    </row>
    <row r="113" spans="2:25" x14ac:dyDescent="0.2">
      <c r="B113" s="251"/>
      <c r="C113" s="252"/>
      <c r="D113" s="252"/>
      <c r="E113" s="252"/>
      <c r="F113" s="252"/>
      <c r="G113" s="252"/>
      <c r="H113" s="252"/>
      <c r="I113" s="252"/>
      <c r="J113" s="252"/>
      <c r="K113" s="252"/>
      <c r="L113" s="252"/>
      <c r="M113" s="98"/>
      <c r="N113" s="98"/>
      <c r="O113" s="98"/>
      <c r="P113" s="98"/>
      <c r="Q113" s="98"/>
      <c r="R113" s="98"/>
      <c r="S113" s="98"/>
      <c r="T113" s="98"/>
      <c r="U113" s="98"/>
      <c r="V113" s="99"/>
    </row>
    <row r="114" spans="2:25" x14ac:dyDescent="0.2">
      <c r="B114" s="251"/>
      <c r="C114" s="252"/>
      <c r="D114" s="252"/>
      <c r="E114" s="252"/>
      <c r="F114" s="252"/>
      <c r="G114" s="252"/>
      <c r="H114" s="252"/>
      <c r="I114" s="252"/>
      <c r="J114" s="252"/>
      <c r="K114" s="252"/>
      <c r="L114" s="252"/>
      <c r="M114" s="98"/>
      <c r="N114" s="98"/>
      <c r="O114" s="98"/>
      <c r="P114" s="98"/>
      <c r="Q114" s="98"/>
      <c r="R114" s="98"/>
      <c r="S114" s="98"/>
      <c r="T114" s="98"/>
      <c r="U114" s="98"/>
      <c r="V114" s="99"/>
    </row>
    <row r="115" spans="2:25" x14ac:dyDescent="0.2">
      <c r="B115" s="251"/>
      <c r="C115" s="252"/>
      <c r="D115" s="252"/>
      <c r="E115" s="252"/>
      <c r="F115" s="252"/>
      <c r="G115" s="252"/>
      <c r="H115" s="252"/>
      <c r="I115" s="252"/>
      <c r="J115" s="252"/>
      <c r="K115" s="252"/>
      <c r="L115" s="252"/>
      <c r="M115" s="98"/>
      <c r="N115" s="98"/>
      <c r="O115" s="98"/>
      <c r="P115" s="98"/>
      <c r="Q115" s="98"/>
      <c r="R115" s="98"/>
      <c r="S115" s="98"/>
      <c r="T115" s="98"/>
      <c r="U115" s="98"/>
      <c r="V115" s="99"/>
    </row>
    <row r="116" spans="2:25" ht="13.5" thickBot="1" x14ac:dyDescent="0.25">
      <c r="B116" s="100"/>
      <c r="C116" s="101"/>
      <c r="D116" s="101"/>
      <c r="E116" s="101"/>
      <c r="F116" s="101"/>
      <c r="G116" s="101"/>
      <c r="H116" s="101"/>
      <c r="I116" s="101"/>
      <c r="J116" s="101"/>
      <c r="K116" s="101"/>
      <c r="L116" s="101"/>
      <c r="M116" s="101"/>
      <c r="N116" s="101"/>
      <c r="O116" s="101"/>
      <c r="P116" s="101"/>
      <c r="Q116" s="101"/>
      <c r="R116" s="101"/>
      <c r="S116" s="101"/>
      <c r="T116" s="101"/>
      <c r="U116" s="101"/>
      <c r="V116" s="102"/>
    </row>
    <row r="117" spans="2:25" ht="13.5" thickBot="1" x14ac:dyDescent="0.25">
      <c r="B117" s="103" t="s">
        <v>290</v>
      </c>
      <c r="C117" s="104"/>
      <c r="D117" s="104"/>
      <c r="E117" s="104"/>
      <c r="F117" s="104"/>
      <c r="G117" s="104"/>
      <c r="H117" s="104"/>
      <c r="I117" s="104"/>
      <c r="J117" s="104"/>
      <c r="K117" s="104"/>
      <c r="L117" s="104"/>
      <c r="M117" s="104"/>
      <c r="N117" s="104"/>
      <c r="O117" s="104"/>
      <c r="P117" s="104"/>
      <c r="Q117" s="104"/>
      <c r="R117" s="104"/>
      <c r="S117" s="104"/>
      <c r="T117" s="104"/>
      <c r="U117" s="104"/>
      <c r="V117" s="105"/>
    </row>
    <row r="118" spans="2:25" x14ac:dyDescent="0.2">
      <c r="B118" s="94"/>
      <c r="C118" s="95"/>
      <c r="D118" s="95"/>
      <c r="E118" s="95"/>
      <c r="F118" s="95"/>
      <c r="G118" s="95"/>
      <c r="H118" s="95"/>
      <c r="I118" s="95"/>
      <c r="J118" s="95"/>
      <c r="K118" s="95"/>
      <c r="L118" s="95"/>
      <c r="M118" s="95"/>
      <c r="N118" s="95"/>
      <c r="O118" s="95"/>
      <c r="P118" s="95"/>
      <c r="Q118" s="95"/>
      <c r="R118" s="95"/>
      <c r="S118" s="95"/>
      <c r="T118" s="95"/>
      <c r="U118" s="95"/>
      <c r="V118" s="96"/>
    </row>
    <row r="119" spans="2:25" x14ac:dyDescent="0.2">
      <c r="B119" s="132" t="s">
        <v>291</v>
      </c>
      <c r="C119" s="98"/>
      <c r="D119" s="98"/>
      <c r="E119" s="98"/>
      <c r="F119" s="98"/>
      <c r="G119" s="98"/>
      <c r="H119" s="98"/>
      <c r="I119" s="98"/>
      <c r="J119" s="98"/>
      <c r="K119" s="98"/>
      <c r="L119" s="98"/>
      <c r="M119" s="98"/>
      <c r="N119" s="98"/>
      <c r="O119" s="98"/>
      <c r="P119" s="98"/>
      <c r="Q119" s="98"/>
      <c r="R119" s="98"/>
      <c r="S119" s="98"/>
      <c r="T119" s="98"/>
      <c r="U119" s="98"/>
      <c r="V119" s="99"/>
      <c r="Y119" s="83"/>
    </row>
    <row r="120" spans="2:25" x14ac:dyDescent="0.2">
      <c r="B120" s="133"/>
      <c r="C120" s="98"/>
      <c r="D120" s="98"/>
      <c r="E120" s="98"/>
      <c r="F120" s="98"/>
      <c r="G120" s="98"/>
      <c r="H120" s="98"/>
      <c r="I120" s="98"/>
      <c r="J120" s="98"/>
      <c r="K120" s="98"/>
      <c r="L120" s="98"/>
      <c r="M120" s="98"/>
      <c r="N120" s="98"/>
      <c r="O120" s="98"/>
      <c r="P120" s="98"/>
      <c r="Q120" s="98"/>
      <c r="R120" s="98"/>
      <c r="S120" s="98"/>
      <c r="T120" s="98"/>
      <c r="U120" s="98"/>
      <c r="V120" s="99"/>
    </row>
    <row r="121" spans="2:25" ht="12.75" customHeight="1" x14ac:dyDescent="0.2">
      <c r="B121" s="251" t="s">
        <v>333</v>
      </c>
      <c r="C121" s="252"/>
      <c r="D121" s="252"/>
      <c r="E121" s="252"/>
      <c r="F121" s="252"/>
      <c r="G121" s="252"/>
      <c r="H121" s="252"/>
      <c r="I121" s="252"/>
      <c r="J121" s="252"/>
      <c r="K121" s="252"/>
      <c r="L121" s="252"/>
      <c r="M121" s="98"/>
      <c r="N121" s="98"/>
      <c r="O121" s="98"/>
      <c r="P121" s="98"/>
      <c r="Q121" s="98"/>
      <c r="R121" s="98"/>
      <c r="S121" s="98"/>
      <c r="T121" s="98"/>
      <c r="U121" s="98"/>
      <c r="V121" s="99"/>
    </row>
    <row r="122" spans="2:25" x14ac:dyDescent="0.2">
      <c r="B122" s="251"/>
      <c r="C122" s="252"/>
      <c r="D122" s="252"/>
      <c r="E122" s="252"/>
      <c r="F122" s="252"/>
      <c r="G122" s="252"/>
      <c r="H122" s="252"/>
      <c r="I122" s="252"/>
      <c r="J122" s="252"/>
      <c r="K122" s="252"/>
      <c r="L122" s="252"/>
      <c r="M122" s="98"/>
      <c r="N122" s="98"/>
      <c r="O122" s="98"/>
      <c r="P122" s="98"/>
      <c r="Q122" s="98"/>
      <c r="R122" s="98"/>
      <c r="S122" s="98"/>
      <c r="T122" s="98"/>
      <c r="U122" s="98"/>
      <c r="V122" s="99"/>
    </row>
    <row r="123" spans="2:25" x14ac:dyDescent="0.2">
      <c r="B123" s="251"/>
      <c r="C123" s="252"/>
      <c r="D123" s="252"/>
      <c r="E123" s="252"/>
      <c r="F123" s="252"/>
      <c r="G123" s="252"/>
      <c r="H123" s="252"/>
      <c r="I123" s="252"/>
      <c r="J123" s="252"/>
      <c r="K123" s="252"/>
      <c r="L123" s="252"/>
      <c r="M123" s="98"/>
      <c r="N123" s="98"/>
      <c r="O123" s="98"/>
      <c r="P123" s="98"/>
      <c r="Q123" s="98"/>
      <c r="R123" s="98"/>
      <c r="S123" s="98"/>
      <c r="T123" s="98"/>
      <c r="U123" s="98"/>
      <c r="V123" s="99"/>
    </row>
    <row r="124" spans="2:25" x14ac:dyDescent="0.2">
      <c r="B124" s="251"/>
      <c r="C124" s="252"/>
      <c r="D124" s="252"/>
      <c r="E124" s="252"/>
      <c r="F124" s="252"/>
      <c r="G124" s="252"/>
      <c r="H124" s="252"/>
      <c r="I124" s="252"/>
      <c r="J124" s="252"/>
      <c r="K124" s="252"/>
      <c r="L124" s="252"/>
      <c r="M124" s="98"/>
      <c r="N124" s="98"/>
      <c r="O124" s="98"/>
      <c r="P124" s="98"/>
      <c r="Q124" s="98"/>
      <c r="R124" s="98"/>
      <c r="S124" s="98"/>
      <c r="T124" s="98"/>
      <c r="U124" s="98"/>
      <c r="V124" s="99"/>
    </row>
    <row r="125" spans="2:25" x14ac:dyDescent="0.2">
      <c r="B125" s="251"/>
      <c r="C125" s="252"/>
      <c r="D125" s="252"/>
      <c r="E125" s="252"/>
      <c r="F125" s="252"/>
      <c r="G125" s="252"/>
      <c r="H125" s="252"/>
      <c r="I125" s="252"/>
      <c r="J125" s="252"/>
      <c r="K125" s="252"/>
      <c r="L125" s="252"/>
      <c r="M125" s="98"/>
      <c r="N125" s="98"/>
      <c r="O125" s="98"/>
      <c r="P125" s="98"/>
      <c r="Q125" s="98"/>
      <c r="R125" s="98"/>
      <c r="S125" s="98"/>
      <c r="T125" s="98"/>
      <c r="U125" s="98"/>
      <c r="V125" s="99"/>
    </row>
    <row r="126" spans="2:25" x14ac:dyDescent="0.2">
      <c r="B126" s="251"/>
      <c r="C126" s="252"/>
      <c r="D126" s="252"/>
      <c r="E126" s="252"/>
      <c r="F126" s="252"/>
      <c r="G126" s="252"/>
      <c r="H126" s="252"/>
      <c r="I126" s="252"/>
      <c r="J126" s="252"/>
      <c r="K126" s="252"/>
      <c r="L126" s="252"/>
      <c r="M126" s="98"/>
      <c r="N126" s="98"/>
      <c r="O126" s="98"/>
      <c r="P126" s="98"/>
      <c r="Q126" s="98"/>
      <c r="R126" s="98"/>
      <c r="S126" s="98"/>
      <c r="T126" s="98"/>
      <c r="U126" s="98"/>
      <c r="V126" s="99"/>
    </row>
    <row r="127" spans="2:25" x14ac:dyDescent="0.2">
      <c r="B127" s="251"/>
      <c r="C127" s="252"/>
      <c r="D127" s="252"/>
      <c r="E127" s="252"/>
      <c r="F127" s="252"/>
      <c r="G127" s="252"/>
      <c r="H127" s="252"/>
      <c r="I127" s="252"/>
      <c r="J127" s="252"/>
      <c r="K127" s="252"/>
      <c r="L127" s="252"/>
      <c r="M127" s="98"/>
      <c r="N127" s="98"/>
      <c r="O127" s="98"/>
      <c r="P127" s="98"/>
      <c r="Q127" s="98"/>
      <c r="R127" s="98"/>
      <c r="S127" s="98"/>
      <c r="T127" s="98"/>
      <c r="U127" s="98"/>
      <c r="V127" s="99"/>
    </row>
    <row r="128" spans="2:25" x14ac:dyDescent="0.2">
      <c r="B128" s="251"/>
      <c r="C128" s="252"/>
      <c r="D128" s="252"/>
      <c r="E128" s="252"/>
      <c r="F128" s="252"/>
      <c r="G128" s="252"/>
      <c r="H128" s="252"/>
      <c r="I128" s="252"/>
      <c r="J128" s="252"/>
      <c r="K128" s="252"/>
      <c r="L128" s="252"/>
      <c r="M128" s="98"/>
      <c r="N128" s="98"/>
      <c r="O128" s="98"/>
      <c r="P128" s="98"/>
      <c r="Q128" s="98"/>
      <c r="R128" s="98"/>
      <c r="S128" s="98"/>
      <c r="T128" s="98"/>
      <c r="U128" s="98"/>
      <c r="V128" s="99"/>
    </row>
    <row r="129" spans="2:22" x14ac:dyDescent="0.2">
      <c r="B129" s="134"/>
      <c r="C129" s="110"/>
      <c r="D129" s="110"/>
      <c r="E129" s="110"/>
      <c r="F129" s="110"/>
      <c r="G129" s="110"/>
      <c r="H129" s="110"/>
      <c r="I129" s="110"/>
      <c r="J129" s="110"/>
      <c r="K129" s="110"/>
      <c r="L129" s="110"/>
      <c r="M129" s="98"/>
      <c r="N129" s="98"/>
      <c r="O129" s="98"/>
      <c r="P129" s="98"/>
      <c r="Q129" s="98"/>
      <c r="R129" s="98"/>
      <c r="S129" s="98"/>
      <c r="T129" s="98"/>
      <c r="U129" s="98"/>
      <c r="V129" s="99"/>
    </row>
    <row r="130" spans="2:22" x14ac:dyDescent="0.2">
      <c r="B130" s="134"/>
      <c r="C130" s="113" t="s">
        <v>293</v>
      </c>
      <c r="D130" s="113" t="s">
        <v>294</v>
      </c>
      <c r="E130" s="113" t="s">
        <v>295</v>
      </c>
      <c r="F130" s="113" t="s">
        <v>296</v>
      </c>
      <c r="G130" s="113" t="s">
        <v>304</v>
      </c>
      <c r="H130" s="98"/>
      <c r="I130" s="110"/>
      <c r="J130" s="110"/>
      <c r="K130" s="110"/>
      <c r="L130" s="110"/>
      <c r="M130" s="98"/>
      <c r="N130" s="98"/>
      <c r="O130" s="98"/>
      <c r="P130" s="98"/>
      <c r="Q130" s="98"/>
      <c r="R130" s="98"/>
      <c r="S130" s="98"/>
      <c r="T130" s="98"/>
      <c r="U130" s="98"/>
      <c r="V130" s="99"/>
    </row>
    <row r="131" spans="2:22" x14ac:dyDescent="0.2">
      <c r="B131" s="134"/>
      <c r="C131" s="254">
        <v>1</v>
      </c>
      <c r="D131" s="255" t="s">
        <v>297</v>
      </c>
      <c r="E131" s="111" t="s">
        <v>298</v>
      </c>
      <c r="F131" s="112">
        <v>2963613</v>
      </c>
      <c r="G131" s="112"/>
      <c r="H131" s="98"/>
      <c r="I131" s="110"/>
      <c r="J131" s="110"/>
      <c r="K131" s="110"/>
      <c r="L131" s="110"/>
      <c r="M131" s="98"/>
      <c r="N131" s="98"/>
      <c r="O131" s="98"/>
      <c r="P131" s="98"/>
      <c r="Q131" s="98"/>
      <c r="R131" s="98"/>
      <c r="S131" s="98"/>
      <c r="T131" s="98"/>
      <c r="U131" s="98"/>
      <c r="V131" s="99"/>
    </row>
    <row r="132" spans="2:22" x14ac:dyDescent="0.2">
      <c r="B132" s="134"/>
      <c r="C132" s="254"/>
      <c r="D132" s="254"/>
      <c r="E132" s="111" t="s">
        <v>299</v>
      </c>
      <c r="F132" s="112">
        <v>296341</v>
      </c>
      <c r="G132" s="112"/>
      <c r="H132" s="98"/>
      <c r="I132" s="110"/>
      <c r="J132" s="110"/>
      <c r="K132" s="110"/>
      <c r="L132" s="110"/>
      <c r="M132" s="98"/>
      <c r="N132" s="98"/>
      <c r="O132" s="98"/>
      <c r="P132" s="98"/>
      <c r="Q132" s="98"/>
      <c r="R132" s="98"/>
      <c r="S132" s="98"/>
      <c r="T132" s="98"/>
      <c r="U132" s="98"/>
      <c r="V132" s="99"/>
    </row>
    <row r="133" spans="2:22" x14ac:dyDescent="0.2">
      <c r="B133" s="97"/>
      <c r="C133" s="254">
        <v>2</v>
      </c>
      <c r="D133" s="255" t="s">
        <v>300</v>
      </c>
      <c r="E133" s="111" t="s">
        <v>298</v>
      </c>
      <c r="F133" s="112">
        <v>-1489870</v>
      </c>
      <c r="G133" s="112">
        <f>ABS(F133-F131)</f>
        <v>4453483</v>
      </c>
      <c r="H133" s="98"/>
      <c r="I133" s="98"/>
      <c r="J133" s="98"/>
      <c r="K133" s="98"/>
      <c r="L133" s="98"/>
      <c r="M133" s="98"/>
      <c r="N133" s="98"/>
      <c r="O133" s="98"/>
      <c r="P133" s="98"/>
      <c r="Q133" s="98"/>
      <c r="R133" s="98"/>
      <c r="S133" s="98"/>
      <c r="T133" s="98"/>
      <c r="U133" s="98"/>
      <c r="V133" s="99"/>
    </row>
    <row r="134" spans="2:22" x14ac:dyDescent="0.2">
      <c r="B134" s="97"/>
      <c r="C134" s="254"/>
      <c r="D134" s="254"/>
      <c r="E134" s="111" t="s">
        <v>299</v>
      </c>
      <c r="F134" s="112">
        <v>-148974</v>
      </c>
      <c r="G134" s="112">
        <f t="shared" ref="G134" si="0">ABS(F134-F132)</f>
        <v>445315</v>
      </c>
      <c r="H134" s="108" t="s">
        <v>301</v>
      </c>
      <c r="I134" s="98"/>
      <c r="J134" s="98"/>
      <c r="K134" s="98"/>
      <c r="L134" s="98"/>
      <c r="M134" s="98"/>
      <c r="N134" s="98"/>
      <c r="O134" s="98"/>
      <c r="P134" s="98"/>
      <c r="Q134" s="98"/>
      <c r="R134" s="98"/>
      <c r="S134" s="98"/>
      <c r="T134" s="98"/>
      <c r="U134" s="98"/>
      <c r="V134" s="99"/>
    </row>
    <row r="135" spans="2:22" x14ac:dyDescent="0.2">
      <c r="B135" s="97"/>
      <c r="C135" s="256"/>
      <c r="D135" s="257"/>
      <c r="E135" s="108"/>
      <c r="F135" s="98"/>
      <c r="G135" s="98"/>
      <c r="H135" s="98"/>
      <c r="I135" s="98"/>
      <c r="J135" s="98"/>
      <c r="K135" s="98"/>
      <c r="L135" s="98"/>
      <c r="M135" s="98"/>
      <c r="N135" s="98"/>
      <c r="O135" s="98"/>
      <c r="P135" s="98"/>
      <c r="Q135" s="98"/>
      <c r="R135" s="98"/>
      <c r="S135" s="98"/>
      <c r="T135" s="98"/>
      <c r="U135" s="98"/>
      <c r="V135" s="99"/>
    </row>
    <row r="136" spans="2:22" x14ac:dyDescent="0.2">
      <c r="B136" s="97"/>
      <c r="C136" s="256"/>
      <c r="D136" s="256"/>
      <c r="E136" s="108"/>
      <c r="F136" s="98"/>
      <c r="G136" s="98"/>
      <c r="H136" s="108"/>
      <c r="I136" s="98"/>
      <c r="J136" s="98"/>
      <c r="K136" s="98"/>
      <c r="L136" s="98"/>
      <c r="M136" s="98"/>
      <c r="N136" s="98"/>
      <c r="O136" s="98"/>
      <c r="P136" s="98"/>
      <c r="Q136" s="98"/>
      <c r="R136" s="98"/>
      <c r="S136" s="98"/>
      <c r="T136" s="98"/>
      <c r="U136" s="98"/>
      <c r="V136" s="99"/>
    </row>
    <row r="137" spans="2:22" x14ac:dyDescent="0.2">
      <c r="B137" s="97"/>
      <c r="C137" s="256"/>
      <c r="D137" s="257"/>
      <c r="E137" s="108"/>
      <c r="F137" s="98"/>
      <c r="G137" s="98"/>
      <c r="H137" s="98"/>
      <c r="I137" s="98"/>
      <c r="J137" s="98"/>
      <c r="K137" s="98"/>
      <c r="L137" s="98"/>
      <c r="M137" s="98"/>
      <c r="N137" s="98"/>
      <c r="O137" s="98"/>
      <c r="P137" s="98"/>
      <c r="Q137" s="98"/>
      <c r="R137" s="98"/>
      <c r="S137" s="98"/>
      <c r="T137" s="98"/>
      <c r="U137" s="98"/>
      <c r="V137" s="99"/>
    </row>
    <row r="138" spans="2:22" x14ac:dyDescent="0.2">
      <c r="B138" s="97"/>
      <c r="C138" s="256"/>
      <c r="D138" s="256"/>
      <c r="E138" s="108"/>
      <c r="F138" s="98"/>
      <c r="G138" s="98"/>
      <c r="H138" s="108"/>
      <c r="I138" s="98"/>
      <c r="J138" s="98"/>
      <c r="K138" s="98"/>
      <c r="L138" s="98"/>
      <c r="M138" s="98"/>
      <c r="N138" s="98"/>
      <c r="O138" s="98"/>
      <c r="P138" s="98"/>
      <c r="Q138" s="98"/>
      <c r="R138" s="98"/>
      <c r="S138" s="98"/>
      <c r="T138" s="98"/>
      <c r="U138" s="98"/>
      <c r="V138" s="99"/>
    </row>
    <row r="139" spans="2:22" x14ac:dyDescent="0.2">
      <c r="B139" s="97"/>
      <c r="C139" s="98"/>
      <c r="D139" s="98"/>
      <c r="E139" s="98"/>
      <c r="F139" s="98"/>
      <c r="G139" s="98"/>
      <c r="H139" s="98"/>
      <c r="I139" s="98"/>
      <c r="J139" s="98"/>
      <c r="K139" s="98"/>
      <c r="L139" s="98"/>
      <c r="M139" s="98"/>
      <c r="N139" s="98"/>
      <c r="O139" s="98"/>
      <c r="P139" s="98"/>
      <c r="Q139" s="98"/>
      <c r="R139" s="98"/>
      <c r="S139" s="98"/>
      <c r="T139" s="98"/>
      <c r="U139" s="98"/>
      <c r="V139" s="99"/>
    </row>
    <row r="140" spans="2:22" x14ac:dyDescent="0.2">
      <c r="B140" s="97"/>
      <c r="C140" s="98"/>
      <c r="D140" s="98"/>
      <c r="E140" s="98"/>
      <c r="F140" s="98"/>
      <c r="G140" s="98"/>
      <c r="H140" s="98"/>
      <c r="I140" s="98"/>
      <c r="J140" s="98"/>
      <c r="K140" s="98"/>
      <c r="L140" s="98"/>
      <c r="M140" s="98"/>
      <c r="N140" s="98"/>
      <c r="O140" s="98"/>
      <c r="P140" s="98"/>
      <c r="Q140" s="98"/>
      <c r="R140" s="98"/>
      <c r="S140" s="98"/>
      <c r="T140" s="98"/>
      <c r="U140" s="98"/>
      <c r="V140" s="99"/>
    </row>
    <row r="141" spans="2:22" x14ac:dyDescent="0.2">
      <c r="B141" s="251"/>
      <c r="C141" s="252"/>
      <c r="D141" s="252"/>
      <c r="E141" s="252"/>
      <c r="F141" s="252"/>
      <c r="G141" s="252"/>
      <c r="H141" s="252"/>
      <c r="I141" s="252"/>
      <c r="J141" s="252"/>
      <c r="K141" s="252"/>
      <c r="L141" s="252"/>
      <c r="M141" s="98"/>
      <c r="N141" s="98"/>
      <c r="O141" s="98"/>
      <c r="P141" s="98"/>
      <c r="Q141" s="98"/>
      <c r="R141" s="98"/>
      <c r="S141" s="98"/>
      <c r="T141" s="98"/>
      <c r="U141" s="98"/>
      <c r="V141" s="99"/>
    </row>
    <row r="142" spans="2:22" x14ac:dyDescent="0.2">
      <c r="B142" s="251"/>
      <c r="C142" s="252"/>
      <c r="D142" s="252"/>
      <c r="E142" s="252"/>
      <c r="F142" s="252"/>
      <c r="G142" s="252"/>
      <c r="H142" s="252"/>
      <c r="I142" s="252"/>
      <c r="J142" s="252"/>
      <c r="K142" s="252"/>
      <c r="L142" s="252"/>
      <c r="M142" s="98"/>
      <c r="N142" s="98"/>
      <c r="O142" s="98"/>
      <c r="P142" s="98"/>
      <c r="Q142" s="98"/>
      <c r="R142" s="98"/>
      <c r="S142" s="98"/>
      <c r="T142" s="98"/>
      <c r="U142" s="98"/>
      <c r="V142" s="99"/>
    </row>
    <row r="143" spans="2:22" x14ac:dyDescent="0.2">
      <c r="B143" s="251"/>
      <c r="C143" s="252"/>
      <c r="D143" s="252"/>
      <c r="E143" s="252"/>
      <c r="F143" s="252"/>
      <c r="G143" s="252"/>
      <c r="H143" s="252"/>
      <c r="I143" s="252"/>
      <c r="J143" s="252"/>
      <c r="K143" s="252"/>
      <c r="L143" s="252"/>
      <c r="M143" s="98"/>
      <c r="N143" s="98"/>
      <c r="O143" s="98"/>
      <c r="P143" s="98"/>
      <c r="Q143" s="98"/>
      <c r="R143" s="98"/>
      <c r="S143" s="98"/>
      <c r="T143" s="98"/>
      <c r="U143" s="98"/>
      <c r="V143" s="99"/>
    </row>
    <row r="144" spans="2:22" ht="12.75" customHeight="1" x14ac:dyDescent="0.2">
      <c r="B144" s="251"/>
      <c r="C144" s="252"/>
      <c r="D144" s="252"/>
      <c r="E144" s="252"/>
      <c r="F144" s="252"/>
      <c r="G144" s="252"/>
      <c r="H144" s="252"/>
      <c r="I144" s="252"/>
      <c r="J144" s="252"/>
      <c r="K144" s="252"/>
      <c r="L144" s="252"/>
      <c r="M144" s="98"/>
      <c r="N144" s="98"/>
      <c r="O144" s="98"/>
      <c r="P144" s="98"/>
      <c r="Q144" s="98"/>
      <c r="R144" s="98"/>
      <c r="S144" s="98"/>
      <c r="T144" s="98"/>
      <c r="U144" s="98"/>
      <c r="V144" s="99"/>
    </row>
    <row r="145" spans="2:22" x14ac:dyDescent="0.2">
      <c r="B145" s="251"/>
      <c r="C145" s="252"/>
      <c r="D145" s="252"/>
      <c r="E145" s="252"/>
      <c r="F145" s="252"/>
      <c r="G145" s="252"/>
      <c r="H145" s="252"/>
      <c r="I145" s="252"/>
      <c r="J145" s="252"/>
      <c r="K145" s="252"/>
      <c r="L145" s="252"/>
      <c r="M145" s="98"/>
      <c r="N145" s="98"/>
      <c r="O145" s="98"/>
      <c r="P145" s="98"/>
      <c r="Q145" s="98"/>
      <c r="R145" s="98"/>
      <c r="S145" s="98"/>
      <c r="T145" s="98"/>
      <c r="U145" s="98"/>
      <c r="V145" s="99"/>
    </row>
    <row r="146" spans="2:22" x14ac:dyDescent="0.2">
      <c r="B146" s="251"/>
      <c r="C146" s="252"/>
      <c r="D146" s="252"/>
      <c r="E146" s="252"/>
      <c r="F146" s="252"/>
      <c r="G146" s="252"/>
      <c r="H146" s="252"/>
      <c r="I146" s="252"/>
      <c r="J146" s="252"/>
      <c r="K146" s="252"/>
      <c r="L146" s="252"/>
      <c r="M146" s="98"/>
      <c r="N146" s="98"/>
      <c r="O146" s="98"/>
      <c r="P146" s="98"/>
      <c r="Q146" s="98"/>
      <c r="R146" s="98"/>
      <c r="S146" s="98"/>
      <c r="T146" s="98"/>
      <c r="U146" s="98"/>
      <c r="V146" s="99"/>
    </row>
    <row r="147" spans="2:22" x14ac:dyDescent="0.2">
      <c r="B147" s="135"/>
      <c r="C147" s="109"/>
      <c r="D147" s="109"/>
      <c r="E147" s="109"/>
      <c r="F147" s="109"/>
      <c r="G147" s="109"/>
      <c r="H147" s="109"/>
      <c r="I147" s="109"/>
      <c r="J147" s="109"/>
      <c r="K147" s="109"/>
      <c r="L147" s="109"/>
      <c r="M147" s="109"/>
      <c r="N147" s="109"/>
      <c r="O147" s="109"/>
      <c r="P147" s="109"/>
      <c r="Q147" s="109"/>
      <c r="R147" s="109"/>
      <c r="S147" s="109"/>
      <c r="T147" s="109"/>
      <c r="U147" s="109"/>
      <c r="V147" s="136"/>
    </row>
    <row r="148" spans="2:22" x14ac:dyDescent="0.2">
      <c r="B148" s="97"/>
      <c r="C148" s="98"/>
      <c r="D148" s="98"/>
      <c r="E148" s="98"/>
      <c r="F148" s="98"/>
      <c r="G148" s="98"/>
      <c r="H148" s="98"/>
      <c r="I148" s="98"/>
      <c r="J148" s="98"/>
      <c r="K148" s="98"/>
      <c r="L148" s="98"/>
      <c r="M148" s="98"/>
      <c r="N148" s="98"/>
      <c r="O148" s="98"/>
      <c r="P148" s="98"/>
      <c r="Q148" s="98"/>
      <c r="R148" s="98"/>
      <c r="S148" s="98"/>
      <c r="T148" s="98"/>
      <c r="U148" s="98"/>
      <c r="V148" s="99"/>
    </row>
    <row r="149" spans="2:22" x14ac:dyDescent="0.2">
      <c r="B149" s="132" t="s">
        <v>303</v>
      </c>
      <c r="C149" s="98"/>
      <c r="D149" s="98"/>
      <c r="E149" s="98"/>
      <c r="F149" s="98"/>
      <c r="G149" s="98"/>
      <c r="H149" s="98"/>
      <c r="I149" s="98"/>
      <c r="J149" s="98"/>
      <c r="K149" s="98"/>
      <c r="L149" s="98"/>
      <c r="M149" s="98"/>
      <c r="N149" s="98"/>
      <c r="O149" s="98"/>
      <c r="P149" s="98"/>
      <c r="Q149" s="98"/>
      <c r="R149" s="98"/>
      <c r="S149" s="98"/>
      <c r="T149" s="98"/>
      <c r="U149" s="98"/>
      <c r="V149" s="99"/>
    </row>
    <row r="150" spans="2:22" x14ac:dyDescent="0.2">
      <c r="B150" s="97"/>
      <c r="C150" s="98"/>
      <c r="D150" s="98"/>
      <c r="E150" s="98"/>
      <c r="F150" s="98"/>
      <c r="G150" s="98"/>
      <c r="H150" s="98"/>
      <c r="I150" s="98"/>
      <c r="J150" s="98"/>
      <c r="K150" s="98"/>
      <c r="L150" s="98"/>
      <c r="M150" s="98"/>
      <c r="N150" s="98"/>
      <c r="O150" s="98"/>
      <c r="P150" s="98"/>
      <c r="Q150" s="98"/>
      <c r="R150" s="98"/>
      <c r="S150" s="98"/>
      <c r="T150" s="98"/>
      <c r="U150" s="98"/>
      <c r="V150" s="99"/>
    </row>
    <row r="151" spans="2:22" x14ac:dyDescent="0.2">
      <c r="B151" s="133" t="s">
        <v>330</v>
      </c>
      <c r="C151" s="98"/>
      <c r="D151" s="98"/>
      <c r="E151" s="98"/>
      <c r="F151" s="98"/>
      <c r="G151" s="98"/>
      <c r="H151" s="98"/>
      <c r="I151" s="98"/>
      <c r="J151" s="98"/>
      <c r="K151" s="98"/>
      <c r="L151" s="98"/>
      <c r="M151" s="98"/>
      <c r="N151" s="98"/>
      <c r="O151" s="98"/>
      <c r="P151" s="98"/>
      <c r="Q151" s="98"/>
      <c r="R151" s="98"/>
      <c r="S151" s="98"/>
      <c r="T151" s="98"/>
      <c r="U151" s="98"/>
      <c r="V151" s="99"/>
    </row>
    <row r="152" spans="2:22" x14ac:dyDescent="0.2">
      <c r="B152" s="97"/>
      <c r="C152" s="98"/>
      <c r="D152" s="98"/>
      <c r="E152" s="98"/>
      <c r="F152" s="98"/>
      <c r="G152" s="98"/>
      <c r="H152" s="98"/>
      <c r="I152" s="98"/>
      <c r="J152" s="98"/>
      <c r="K152" s="98"/>
      <c r="L152" s="98"/>
      <c r="M152" s="98"/>
      <c r="N152" s="98"/>
      <c r="O152" s="98"/>
      <c r="P152" s="98"/>
      <c r="Q152" s="98"/>
      <c r="R152" s="98"/>
      <c r="S152" s="98"/>
      <c r="T152" s="98"/>
      <c r="U152" s="98"/>
      <c r="V152" s="99"/>
    </row>
    <row r="153" spans="2:22" x14ac:dyDescent="0.2">
      <c r="B153" s="251" t="s">
        <v>335</v>
      </c>
      <c r="C153" s="252"/>
      <c r="D153" s="252"/>
      <c r="E153" s="252"/>
      <c r="F153" s="252"/>
      <c r="G153" s="252"/>
      <c r="H153" s="252"/>
      <c r="I153" s="252"/>
      <c r="J153" s="252"/>
      <c r="K153" s="252"/>
      <c r="L153" s="252"/>
      <c r="M153" s="252"/>
      <c r="N153" s="252"/>
      <c r="O153" s="252"/>
      <c r="P153" s="252"/>
      <c r="Q153" s="252"/>
      <c r="R153" s="252"/>
      <c r="S153" s="252"/>
      <c r="T153" s="252"/>
      <c r="U153" s="252"/>
      <c r="V153" s="253"/>
    </row>
    <row r="154" spans="2:22" x14ac:dyDescent="0.2">
      <c r="B154" s="251"/>
      <c r="C154" s="252"/>
      <c r="D154" s="252"/>
      <c r="E154" s="252"/>
      <c r="F154" s="252"/>
      <c r="G154" s="252"/>
      <c r="H154" s="252"/>
      <c r="I154" s="252"/>
      <c r="J154" s="252"/>
      <c r="K154" s="252"/>
      <c r="L154" s="252"/>
      <c r="M154" s="252"/>
      <c r="N154" s="252"/>
      <c r="O154" s="252"/>
      <c r="P154" s="252"/>
      <c r="Q154" s="252"/>
      <c r="R154" s="252"/>
      <c r="S154" s="252"/>
      <c r="T154" s="252"/>
      <c r="U154" s="252"/>
      <c r="V154" s="253"/>
    </row>
    <row r="155" spans="2:22" x14ac:dyDescent="0.2">
      <c r="B155" s="97"/>
      <c r="C155" s="98"/>
      <c r="D155" s="98"/>
      <c r="E155" s="98"/>
      <c r="F155" s="98"/>
      <c r="G155" s="98"/>
      <c r="H155" s="98"/>
      <c r="I155" s="98"/>
      <c r="J155" s="98"/>
      <c r="K155" s="98"/>
      <c r="L155" s="98"/>
      <c r="M155" s="98"/>
      <c r="N155" s="98"/>
      <c r="O155" s="98"/>
      <c r="P155" s="98"/>
      <c r="Q155" s="98"/>
      <c r="R155" s="98"/>
      <c r="S155" s="98"/>
      <c r="T155" s="98"/>
      <c r="U155" s="98"/>
      <c r="V155" s="99"/>
    </row>
    <row r="156" spans="2:22" x14ac:dyDescent="0.2">
      <c r="B156" s="97"/>
      <c r="C156" s="98"/>
      <c r="D156" s="98"/>
      <c r="E156" s="98"/>
      <c r="F156" s="98"/>
      <c r="G156" s="98"/>
      <c r="H156" s="98"/>
      <c r="I156" s="98"/>
      <c r="J156" s="98"/>
      <c r="K156" s="98"/>
      <c r="L156" s="98"/>
      <c r="M156" s="98"/>
      <c r="N156" s="98"/>
      <c r="O156" s="98"/>
      <c r="P156" s="98"/>
      <c r="Q156" s="98"/>
      <c r="R156" s="98"/>
      <c r="S156" s="98"/>
      <c r="T156" s="98"/>
      <c r="U156" s="98"/>
      <c r="V156" s="99"/>
    </row>
    <row r="157" spans="2:22" x14ac:dyDescent="0.2">
      <c r="B157" s="97"/>
      <c r="C157" s="98"/>
      <c r="D157" s="98"/>
      <c r="E157" s="98"/>
      <c r="F157" s="98"/>
      <c r="G157" s="98"/>
      <c r="H157" s="98"/>
      <c r="I157" s="98"/>
      <c r="J157" s="98"/>
      <c r="K157" s="98"/>
      <c r="L157" s="98"/>
      <c r="M157" s="98"/>
      <c r="N157" s="98"/>
      <c r="O157" s="98"/>
      <c r="P157" s="98"/>
      <c r="Q157" s="98"/>
      <c r="R157" s="98"/>
      <c r="S157" s="98"/>
      <c r="T157" s="98"/>
      <c r="U157" s="98"/>
      <c r="V157" s="99"/>
    </row>
    <row r="158" spans="2:22" ht="13.5" thickBot="1" x14ac:dyDescent="0.25">
      <c r="B158" s="100"/>
      <c r="C158" s="101"/>
      <c r="D158" s="101"/>
      <c r="E158" s="101"/>
      <c r="F158" s="101"/>
      <c r="G158" s="101"/>
      <c r="H158" s="101"/>
      <c r="I158" s="101"/>
      <c r="J158" s="101"/>
      <c r="K158" s="101"/>
      <c r="L158" s="101"/>
      <c r="M158" s="101"/>
      <c r="N158" s="101"/>
      <c r="O158" s="101"/>
      <c r="P158" s="101"/>
      <c r="Q158" s="101"/>
      <c r="R158" s="101"/>
      <c r="S158" s="101"/>
      <c r="T158" s="101"/>
      <c r="U158" s="101"/>
      <c r="V158" s="102"/>
    </row>
  </sheetData>
  <mergeCells count="12">
    <mergeCell ref="B153:V154"/>
    <mergeCell ref="B109:L115"/>
    <mergeCell ref="B121:L128"/>
    <mergeCell ref="C131:C132"/>
    <mergeCell ref="D131:D132"/>
    <mergeCell ref="C133:C134"/>
    <mergeCell ref="D133:D134"/>
    <mergeCell ref="C135:C136"/>
    <mergeCell ref="D135:D136"/>
    <mergeCell ref="C137:C138"/>
    <mergeCell ref="D137:D138"/>
    <mergeCell ref="B141:L146"/>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477"/>
  <sheetViews>
    <sheetView zoomScaleNormal="100" workbookViewId="0"/>
  </sheetViews>
  <sheetFormatPr defaultRowHeight="12.75" x14ac:dyDescent="0.2"/>
  <cols>
    <col min="6" max="6" width="9.5703125" bestFit="1" customWidth="1"/>
  </cols>
  <sheetData>
    <row r="2" spans="2:22" ht="26.25" x14ac:dyDescent="0.4">
      <c r="B2" s="139" t="s">
        <v>267</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329</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5"/>
      <c r="M55" s="95"/>
      <c r="N55" s="95"/>
      <c r="O55" s="95"/>
      <c r="P55" s="95"/>
      <c r="Q55" s="95"/>
      <c r="R55" s="95"/>
      <c r="S55" s="95"/>
      <c r="T55" s="95"/>
      <c r="U55" s="95"/>
      <c r="V55" s="96"/>
    </row>
    <row r="56" spans="2:22" x14ac:dyDescent="0.2">
      <c r="B56" s="133" t="s">
        <v>385</v>
      </c>
      <c r="C56" s="98"/>
      <c r="D56" s="98"/>
      <c r="E56" s="98"/>
      <c r="F56" s="98"/>
      <c r="G56" s="98"/>
      <c r="H56" s="98"/>
      <c r="I56" s="98"/>
      <c r="J56" s="98"/>
      <c r="K56" s="98"/>
      <c r="L56" s="98"/>
      <c r="M56" s="98"/>
      <c r="N56" s="98"/>
      <c r="O56" s="98"/>
      <c r="P56" s="98"/>
      <c r="Q56" s="98"/>
      <c r="R56" s="98"/>
      <c r="S56" s="98"/>
      <c r="T56" s="98"/>
      <c r="U56" s="98"/>
      <c r="V56" s="99"/>
    </row>
    <row r="57" spans="2:22" x14ac:dyDescent="0.2">
      <c r="B57" s="97"/>
      <c r="C57" s="98"/>
      <c r="D57" s="98"/>
      <c r="E57" s="98"/>
      <c r="F57" s="98"/>
      <c r="G57" s="98"/>
      <c r="H57" s="98"/>
      <c r="I57" s="98"/>
      <c r="J57" s="98"/>
      <c r="K57" s="98"/>
      <c r="L57" s="98"/>
      <c r="M57" s="98"/>
      <c r="N57" s="98"/>
      <c r="O57" s="98"/>
      <c r="P57" s="98"/>
      <c r="Q57" s="98"/>
      <c r="R57" s="98"/>
      <c r="S57" s="98"/>
      <c r="T57" s="98"/>
      <c r="U57" s="98"/>
      <c r="V57" s="99"/>
    </row>
    <row r="58" spans="2:22" x14ac:dyDescent="0.2">
      <c r="B58" s="97"/>
      <c r="C58" s="98"/>
      <c r="D58" s="98"/>
      <c r="E58" s="98"/>
      <c r="F58" s="98"/>
      <c r="G58" s="98"/>
      <c r="H58" s="98"/>
      <c r="I58" s="98"/>
      <c r="J58" s="98"/>
      <c r="K58" s="98"/>
      <c r="L58" s="98"/>
      <c r="M58" s="98"/>
      <c r="N58" s="98"/>
      <c r="O58" s="98"/>
      <c r="P58" s="98"/>
      <c r="Q58" s="98"/>
      <c r="R58" s="98"/>
      <c r="S58" s="98"/>
      <c r="T58" s="98"/>
      <c r="U58" s="98"/>
      <c r="V58" s="99"/>
    </row>
    <row r="59" spans="2:22" x14ac:dyDescent="0.2">
      <c r="B59" s="97"/>
      <c r="C59" s="98"/>
      <c r="D59" s="98"/>
      <c r="E59" s="98"/>
      <c r="F59" s="98"/>
      <c r="G59" s="98"/>
      <c r="H59" s="98"/>
      <c r="I59" s="98"/>
      <c r="J59" s="98"/>
      <c r="K59" s="98"/>
      <c r="L59" s="98"/>
      <c r="M59" s="98"/>
      <c r="N59" s="98"/>
      <c r="O59" s="98"/>
      <c r="P59" s="98"/>
      <c r="Q59" s="98"/>
      <c r="R59" s="98"/>
      <c r="S59" s="98"/>
      <c r="T59" s="98"/>
      <c r="U59" s="98"/>
      <c r="V59" s="99"/>
    </row>
    <row r="60" spans="2:22" x14ac:dyDescent="0.2">
      <c r="B60" s="97"/>
      <c r="C60" s="98"/>
      <c r="D60" s="98"/>
      <c r="E60" s="98"/>
      <c r="F60" s="98"/>
      <c r="G60" s="98"/>
      <c r="H60" s="98"/>
      <c r="I60" s="98"/>
      <c r="J60" s="98"/>
      <c r="K60" s="98"/>
      <c r="L60" s="98"/>
      <c r="M60" s="98"/>
      <c r="N60" s="98"/>
      <c r="O60" s="98"/>
      <c r="P60" s="98"/>
      <c r="Q60" s="98"/>
      <c r="R60" s="98"/>
      <c r="S60" s="98"/>
      <c r="T60" s="98"/>
      <c r="U60" s="98"/>
      <c r="V60" s="99"/>
    </row>
    <row r="61" spans="2:22" x14ac:dyDescent="0.2">
      <c r="B61" s="97"/>
      <c r="C61" s="98"/>
      <c r="D61" s="98"/>
      <c r="E61" s="98"/>
      <c r="F61" s="98"/>
      <c r="G61" s="98"/>
      <c r="H61" s="98"/>
      <c r="I61" s="98"/>
      <c r="J61" s="98"/>
      <c r="K61" s="98"/>
      <c r="L61" s="98"/>
      <c r="M61" s="98"/>
      <c r="N61" s="98"/>
      <c r="O61" s="98"/>
      <c r="P61" s="98"/>
      <c r="Q61" s="98"/>
      <c r="R61" s="98"/>
      <c r="S61" s="98"/>
      <c r="T61" s="98"/>
      <c r="U61" s="98"/>
      <c r="V61" s="99"/>
    </row>
    <row r="62" spans="2:22" x14ac:dyDescent="0.2">
      <c r="B62" s="97"/>
      <c r="C62" s="98"/>
      <c r="D62" s="98"/>
      <c r="E62" s="98"/>
      <c r="F62" s="98"/>
      <c r="G62" s="98"/>
      <c r="H62" s="98"/>
      <c r="I62" s="98"/>
      <c r="J62" s="98"/>
      <c r="K62" s="98"/>
      <c r="L62" s="98"/>
      <c r="M62" s="98"/>
      <c r="N62" s="98"/>
      <c r="O62" s="98"/>
      <c r="P62" s="98"/>
      <c r="Q62" s="98"/>
      <c r="R62" s="98"/>
      <c r="S62" s="98"/>
      <c r="T62" s="98"/>
      <c r="U62" s="98"/>
      <c r="V62" s="99"/>
    </row>
    <row r="63" spans="2:22" x14ac:dyDescent="0.2">
      <c r="B63" s="97"/>
      <c r="C63" s="98"/>
      <c r="D63" s="98"/>
      <c r="E63" s="98"/>
      <c r="F63" s="98"/>
      <c r="G63" s="98"/>
      <c r="H63" s="98"/>
      <c r="I63" s="98"/>
      <c r="J63" s="98"/>
      <c r="K63" s="98"/>
      <c r="L63" s="98"/>
      <c r="M63" s="98"/>
      <c r="N63" s="98"/>
      <c r="O63" s="98"/>
      <c r="P63" s="98"/>
      <c r="Q63" s="98"/>
      <c r="R63" s="98"/>
      <c r="S63" s="98"/>
      <c r="T63" s="98"/>
      <c r="U63" s="98"/>
      <c r="V63" s="99"/>
    </row>
    <row r="64" spans="2:22" x14ac:dyDescent="0.2">
      <c r="B64" s="97"/>
      <c r="C64" s="98"/>
      <c r="D64" s="98"/>
      <c r="E64" s="98"/>
      <c r="F64" s="98"/>
      <c r="G64" s="98"/>
      <c r="H64" s="98"/>
      <c r="I64" s="98"/>
      <c r="J64" s="98"/>
      <c r="K64" s="98"/>
      <c r="L64" s="98"/>
      <c r="M64" s="98"/>
      <c r="N64" s="98"/>
      <c r="O64" s="98"/>
      <c r="P64" s="98"/>
      <c r="Q64" s="98"/>
      <c r="R64" s="98"/>
      <c r="S64" s="98"/>
      <c r="T64" s="98"/>
      <c r="U64" s="98"/>
      <c r="V64" s="99"/>
    </row>
    <row r="65" spans="2:22" x14ac:dyDescent="0.2">
      <c r="B65" s="97"/>
      <c r="C65" s="98"/>
      <c r="D65" s="98"/>
      <c r="E65" s="98"/>
      <c r="F65" s="98"/>
      <c r="G65" s="98"/>
      <c r="H65" s="98"/>
      <c r="I65" s="98"/>
      <c r="J65" s="98"/>
      <c r="K65" s="98"/>
      <c r="L65" s="98"/>
      <c r="M65" s="98"/>
      <c r="N65" s="98"/>
      <c r="O65" s="98"/>
      <c r="P65" s="98"/>
      <c r="Q65" s="98"/>
      <c r="R65" s="98"/>
      <c r="S65" s="98"/>
      <c r="T65" s="98"/>
      <c r="U65" s="98"/>
      <c r="V65" s="99"/>
    </row>
    <row r="66" spans="2:22" x14ac:dyDescent="0.2">
      <c r="B66" s="97"/>
      <c r="C66" s="98"/>
      <c r="D66" s="98"/>
      <c r="E66" s="98"/>
      <c r="F66" s="98"/>
      <c r="G66" s="98"/>
      <c r="H66" s="98"/>
      <c r="I66" s="98"/>
      <c r="J66" s="98"/>
      <c r="K66" s="98"/>
      <c r="L66" s="98"/>
      <c r="M66" s="98"/>
      <c r="N66" s="98"/>
      <c r="O66" s="98"/>
      <c r="P66" s="98"/>
      <c r="Q66" s="98"/>
      <c r="R66" s="98"/>
      <c r="S66" s="98"/>
      <c r="T66" s="98"/>
      <c r="U66" s="98"/>
      <c r="V66" s="99"/>
    </row>
    <row r="67" spans="2:22" x14ac:dyDescent="0.2">
      <c r="B67" s="97"/>
      <c r="C67" s="98"/>
      <c r="D67" s="98"/>
      <c r="E67" s="98"/>
      <c r="F67" s="98"/>
      <c r="G67" s="98"/>
      <c r="H67" s="98"/>
      <c r="I67" s="98"/>
      <c r="J67" s="98"/>
      <c r="K67" s="98"/>
      <c r="L67" s="98"/>
      <c r="M67" s="98"/>
      <c r="N67" s="98"/>
      <c r="O67" s="98"/>
      <c r="P67" s="98"/>
      <c r="Q67" s="98"/>
      <c r="R67" s="98"/>
      <c r="S67" s="98"/>
      <c r="T67" s="98"/>
      <c r="U67" s="98"/>
      <c r="V67" s="99"/>
    </row>
    <row r="68" spans="2:22" x14ac:dyDescent="0.2">
      <c r="B68" s="97"/>
      <c r="C68" s="98"/>
      <c r="D68" s="98"/>
      <c r="E68" s="98"/>
      <c r="F68" s="98"/>
      <c r="G68" s="98"/>
      <c r="H68" s="98"/>
      <c r="I68" s="98"/>
      <c r="J68" s="98"/>
      <c r="K68" s="98"/>
      <c r="L68" s="98"/>
      <c r="M68" s="98"/>
      <c r="N68" s="98"/>
      <c r="O68" s="98"/>
      <c r="P68" s="98"/>
      <c r="Q68" s="98"/>
      <c r="R68" s="98"/>
      <c r="S68" s="98"/>
      <c r="T68" s="98"/>
      <c r="U68" s="98"/>
      <c r="V68" s="99"/>
    </row>
    <row r="69" spans="2:22" x14ac:dyDescent="0.2">
      <c r="B69" s="97"/>
      <c r="C69" s="98"/>
      <c r="D69" s="98"/>
      <c r="E69" s="98"/>
      <c r="F69" s="98"/>
      <c r="G69" s="98"/>
      <c r="H69" s="98"/>
      <c r="I69" s="98"/>
      <c r="J69" s="98"/>
      <c r="K69" s="98"/>
      <c r="L69" s="98"/>
      <c r="M69" s="98"/>
      <c r="N69" s="98"/>
      <c r="O69" s="98"/>
      <c r="P69" s="98"/>
      <c r="Q69" s="98"/>
      <c r="R69" s="98"/>
      <c r="S69" s="98"/>
      <c r="T69" s="98"/>
      <c r="U69" s="98"/>
      <c r="V69" s="99"/>
    </row>
    <row r="70" spans="2:22" x14ac:dyDescent="0.2">
      <c r="B70" s="97"/>
      <c r="C70" s="98"/>
      <c r="D70" s="98"/>
      <c r="E70" s="98"/>
      <c r="F70" s="98"/>
      <c r="G70" s="98"/>
      <c r="H70" s="98"/>
      <c r="I70" s="98"/>
      <c r="J70" s="98"/>
      <c r="K70" s="98"/>
      <c r="L70" s="98"/>
      <c r="M70" s="98"/>
      <c r="N70" s="98"/>
      <c r="O70" s="98"/>
      <c r="P70" s="98"/>
      <c r="Q70" s="98"/>
      <c r="R70" s="98"/>
      <c r="S70" s="98"/>
      <c r="T70" s="98"/>
      <c r="U70" s="98"/>
      <c r="V70" s="99"/>
    </row>
    <row r="71" spans="2:22" x14ac:dyDescent="0.2">
      <c r="B71" s="97"/>
      <c r="C71" s="98"/>
      <c r="D71" s="98"/>
      <c r="E71" s="98"/>
      <c r="F71" s="98"/>
      <c r="G71" s="98"/>
      <c r="H71" s="98"/>
      <c r="I71" s="98"/>
      <c r="J71" s="98"/>
      <c r="K71" s="98"/>
      <c r="L71" s="98"/>
      <c r="M71" s="98"/>
      <c r="N71" s="98"/>
      <c r="O71" s="98"/>
      <c r="P71" s="98"/>
      <c r="Q71" s="98"/>
      <c r="R71" s="98"/>
      <c r="S71" s="98"/>
      <c r="T71" s="98"/>
      <c r="U71" s="98"/>
      <c r="V71" s="99"/>
    </row>
    <row r="72" spans="2:22" x14ac:dyDescent="0.2">
      <c r="B72" s="97"/>
      <c r="C72" s="98"/>
      <c r="D72" s="98"/>
      <c r="E72" s="98"/>
      <c r="F72" s="98"/>
      <c r="G72" s="98"/>
      <c r="H72" s="98"/>
      <c r="I72" s="98"/>
      <c r="J72" s="98"/>
      <c r="K72" s="98"/>
      <c r="L72" s="98"/>
      <c r="M72" s="98"/>
      <c r="N72" s="98"/>
      <c r="O72" s="98"/>
      <c r="P72" s="98"/>
      <c r="Q72" s="98"/>
      <c r="R72" s="98"/>
      <c r="S72" s="98"/>
      <c r="T72" s="98"/>
      <c r="U72" s="98"/>
      <c r="V72" s="99"/>
    </row>
    <row r="73" spans="2:22" x14ac:dyDescent="0.2">
      <c r="B73" s="97"/>
      <c r="C73" s="98"/>
      <c r="D73" s="98"/>
      <c r="E73" s="98"/>
      <c r="F73" s="98"/>
      <c r="G73" s="98"/>
      <c r="H73" s="98"/>
      <c r="I73" s="98"/>
      <c r="J73" s="98"/>
      <c r="K73" s="98"/>
      <c r="L73" s="98"/>
      <c r="M73" s="98"/>
      <c r="N73" s="98"/>
      <c r="O73" s="98"/>
      <c r="P73" s="98"/>
      <c r="Q73" s="98"/>
      <c r="R73" s="98"/>
      <c r="S73" s="98"/>
      <c r="T73" s="98"/>
      <c r="U73" s="98"/>
      <c r="V73" s="99"/>
    </row>
    <row r="74" spans="2:22" x14ac:dyDescent="0.2">
      <c r="B74" s="97"/>
      <c r="C74" s="98"/>
      <c r="D74" s="98"/>
      <c r="E74" s="98"/>
      <c r="F74" s="98"/>
      <c r="G74" s="98"/>
      <c r="H74" s="98"/>
      <c r="I74" s="98"/>
      <c r="J74" s="98"/>
      <c r="K74" s="98"/>
      <c r="L74" s="98"/>
      <c r="M74" s="98"/>
      <c r="N74" s="98"/>
      <c r="O74" s="98"/>
      <c r="P74" s="98"/>
      <c r="Q74" s="98"/>
      <c r="R74" s="98"/>
      <c r="S74" s="98"/>
      <c r="T74" s="98"/>
      <c r="U74" s="98"/>
      <c r="V74" s="99"/>
    </row>
    <row r="75" spans="2:22" x14ac:dyDescent="0.2">
      <c r="B75" s="97"/>
      <c r="C75" s="98"/>
      <c r="D75" s="98"/>
      <c r="E75" s="98"/>
      <c r="F75" s="98"/>
      <c r="G75" s="98"/>
      <c r="H75" s="98"/>
      <c r="I75" s="98"/>
      <c r="J75" s="98"/>
      <c r="K75" s="98"/>
      <c r="L75" s="98"/>
      <c r="M75" s="98"/>
      <c r="N75" s="98"/>
      <c r="O75" s="98"/>
      <c r="P75" s="98"/>
      <c r="Q75" s="98"/>
      <c r="R75" s="98"/>
      <c r="S75" s="98"/>
      <c r="T75" s="98"/>
      <c r="U75" s="98"/>
      <c r="V75" s="99"/>
    </row>
    <row r="76" spans="2:22" x14ac:dyDescent="0.2">
      <c r="B76" s="97"/>
      <c r="C76" s="98"/>
      <c r="D76" s="98"/>
      <c r="E76" s="98"/>
      <c r="F76" s="98"/>
      <c r="G76" s="98"/>
      <c r="H76" s="98"/>
      <c r="I76" s="98"/>
      <c r="J76" s="98"/>
      <c r="K76" s="98"/>
      <c r="L76" s="98"/>
      <c r="M76" s="98"/>
      <c r="N76" s="98"/>
      <c r="O76" s="98"/>
      <c r="P76" s="98"/>
      <c r="Q76" s="98"/>
      <c r="R76" s="98"/>
      <c r="S76" s="98"/>
      <c r="T76" s="98"/>
      <c r="U76" s="98"/>
      <c r="V76" s="99"/>
    </row>
    <row r="77" spans="2:22" x14ac:dyDescent="0.2">
      <c r="B77" s="97"/>
      <c r="C77" s="98"/>
      <c r="D77" s="98"/>
      <c r="E77" s="98"/>
      <c r="F77" s="98"/>
      <c r="G77" s="98"/>
      <c r="H77" s="98"/>
      <c r="I77" s="98"/>
      <c r="J77" s="98"/>
      <c r="K77" s="98"/>
      <c r="L77" s="98"/>
      <c r="M77" s="98"/>
      <c r="N77" s="98"/>
      <c r="O77" s="98"/>
      <c r="P77" s="98"/>
      <c r="Q77" s="98"/>
      <c r="R77" s="98"/>
      <c r="S77" s="98"/>
      <c r="T77" s="98"/>
      <c r="U77" s="98"/>
      <c r="V77" s="99"/>
    </row>
    <row r="78" spans="2:22" x14ac:dyDescent="0.2">
      <c r="B78" s="97"/>
      <c r="C78" s="98"/>
      <c r="D78" s="98"/>
      <c r="E78" s="98"/>
      <c r="F78" s="98"/>
      <c r="G78" s="98"/>
      <c r="H78" s="98"/>
      <c r="I78" s="98"/>
      <c r="J78" s="98"/>
      <c r="K78" s="98"/>
      <c r="L78" s="98"/>
      <c r="M78" s="98"/>
      <c r="N78" s="98"/>
      <c r="O78" s="98"/>
      <c r="P78" s="98"/>
      <c r="Q78" s="98"/>
      <c r="R78" s="98"/>
      <c r="S78" s="98"/>
      <c r="T78" s="98"/>
      <c r="U78" s="98"/>
      <c r="V78" s="99"/>
    </row>
    <row r="79" spans="2:22" x14ac:dyDescent="0.2">
      <c r="B79" s="97"/>
      <c r="C79" s="98"/>
      <c r="D79" s="98"/>
      <c r="E79" s="98"/>
      <c r="F79" s="98"/>
      <c r="G79" s="98"/>
      <c r="H79" s="98"/>
      <c r="I79" s="98"/>
      <c r="J79" s="98"/>
      <c r="K79" s="98"/>
      <c r="L79" s="98"/>
      <c r="M79" s="98"/>
      <c r="N79" s="98"/>
      <c r="O79" s="98"/>
      <c r="P79" s="98"/>
      <c r="Q79" s="98"/>
      <c r="R79" s="98"/>
      <c r="S79" s="98"/>
      <c r="T79" s="98"/>
      <c r="U79" s="98"/>
      <c r="V79" s="99"/>
    </row>
    <row r="80" spans="2:22" x14ac:dyDescent="0.2">
      <c r="B80" s="97"/>
      <c r="C80" s="98"/>
      <c r="D80" s="98"/>
      <c r="E80" s="98"/>
      <c r="F80" s="98"/>
      <c r="G80" s="98"/>
      <c r="H80" s="98"/>
      <c r="I80" s="98"/>
      <c r="J80" s="98"/>
      <c r="K80" s="98"/>
      <c r="L80" s="98"/>
      <c r="M80" s="98"/>
      <c r="N80" s="98"/>
      <c r="O80" s="98"/>
      <c r="P80" s="98"/>
      <c r="Q80" s="98"/>
      <c r="R80" s="98"/>
      <c r="S80" s="98"/>
      <c r="T80" s="98"/>
      <c r="U80" s="98"/>
      <c r="V80" s="99"/>
    </row>
    <row r="81" spans="2:22" x14ac:dyDescent="0.2">
      <c r="B81" s="97"/>
      <c r="C81" s="98"/>
      <c r="D81" s="98"/>
      <c r="E81" s="98"/>
      <c r="F81" s="98"/>
      <c r="G81" s="98"/>
      <c r="H81" s="98"/>
      <c r="I81" s="98"/>
      <c r="J81" s="98"/>
      <c r="K81" s="98"/>
      <c r="L81" s="98"/>
      <c r="M81" s="98"/>
      <c r="N81" s="98"/>
      <c r="O81" s="98"/>
      <c r="P81" s="98"/>
      <c r="Q81" s="98"/>
      <c r="R81" s="98"/>
      <c r="S81" s="98"/>
      <c r="T81" s="98"/>
      <c r="U81" s="98"/>
      <c r="V81" s="99"/>
    </row>
    <row r="82" spans="2:22" x14ac:dyDescent="0.2">
      <c r="B82" s="97"/>
      <c r="C82" s="98"/>
      <c r="D82" s="98"/>
      <c r="E82" s="98"/>
      <c r="F82" s="98"/>
      <c r="G82" s="98"/>
      <c r="H82" s="98"/>
      <c r="I82" s="98"/>
      <c r="J82" s="98"/>
      <c r="K82" s="98"/>
      <c r="L82" s="98"/>
      <c r="M82" s="98"/>
      <c r="N82" s="98"/>
      <c r="O82" s="98"/>
      <c r="P82" s="98"/>
      <c r="Q82" s="98"/>
      <c r="R82" s="98"/>
      <c r="S82" s="98"/>
      <c r="T82" s="98"/>
      <c r="U82" s="98"/>
      <c r="V82" s="99"/>
    </row>
    <row r="83" spans="2:22" x14ac:dyDescent="0.2">
      <c r="B83" s="97"/>
      <c r="C83" s="98"/>
      <c r="D83" s="98"/>
      <c r="E83" s="98"/>
      <c r="F83" s="98"/>
      <c r="G83" s="98"/>
      <c r="H83" s="98"/>
      <c r="I83" s="98"/>
      <c r="J83" s="98"/>
      <c r="K83" s="98"/>
      <c r="L83" s="98"/>
      <c r="M83" s="98"/>
      <c r="N83" s="98"/>
      <c r="O83" s="98"/>
      <c r="P83" s="98"/>
      <c r="Q83" s="98"/>
      <c r="R83" s="98"/>
      <c r="S83" s="98"/>
      <c r="T83" s="98"/>
      <c r="U83" s="98"/>
      <c r="V83" s="99"/>
    </row>
    <row r="84" spans="2:22" x14ac:dyDescent="0.2">
      <c r="B84" s="97"/>
      <c r="C84" s="98"/>
      <c r="D84" s="98"/>
      <c r="E84" s="98"/>
      <c r="F84" s="98"/>
      <c r="G84" s="98"/>
      <c r="H84" s="98"/>
      <c r="I84" s="98"/>
      <c r="J84" s="98"/>
      <c r="K84" s="98"/>
      <c r="L84" s="98"/>
      <c r="M84" s="98"/>
      <c r="N84" s="98"/>
      <c r="O84" s="98"/>
      <c r="P84" s="98"/>
      <c r="Q84" s="98"/>
      <c r="R84" s="98"/>
      <c r="S84" s="98"/>
      <c r="T84" s="98"/>
      <c r="U84" s="98"/>
      <c r="V84" s="99"/>
    </row>
    <row r="85" spans="2:22" x14ac:dyDescent="0.2">
      <c r="B85" s="97"/>
      <c r="C85" s="98"/>
      <c r="D85" s="98"/>
      <c r="E85" s="98"/>
      <c r="F85" s="98"/>
      <c r="G85" s="98"/>
      <c r="H85" s="98"/>
      <c r="I85" s="98"/>
      <c r="J85" s="98"/>
      <c r="K85" s="98"/>
      <c r="L85" s="98"/>
      <c r="M85" s="98"/>
      <c r="N85" s="98"/>
      <c r="O85" s="98"/>
      <c r="P85" s="98"/>
      <c r="Q85" s="98"/>
      <c r="R85" s="98"/>
      <c r="S85" s="98"/>
      <c r="T85" s="98"/>
      <c r="U85" s="98"/>
      <c r="V85" s="99"/>
    </row>
    <row r="86" spans="2:22" ht="12.75" customHeight="1" x14ac:dyDescent="0.2">
      <c r="B86" s="97"/>
      <c r="C86" s="98"/>
      <c r="D86" s="98"/>
      <c r="E86" s="98"/>
      <c r="F86" s="98"/>
      <c r="G86" s="98"/>
      <c r="H86" s="98"/>
      <c r="I86" s="98"/>
      <c r="J86" s="98"/>
      <c r="K86" s="98"/>
      <c r="L86" s="98"/>
      <c r="M86" s="98"/>
      <c r="N86" s="98"/>
      <c r="O86" s="98"/>
      <c r="P86" s="98"/>
      <c r="Q86" s="98"/>
      <c r="R86" s="98"/>
      <c r="S86" s="98"/>
      <c r="T86" s="98"/>
      <c r="U86" s="98"/>
      <c r="V86" s="99"/>
    </row>
    <row r="87" spans="2:22" x14ac:dyDescent="0.2">
      <c r="B87" s="97"/>
      <c r="C87" s="98"/>
      <c r="D87" s="98"/>
      <c r="E87" s="98"/>
      <c r="F87" s="98"/>
      <c r="G87" s="98"/>
      <c r="H87" s="98"/>
      <c r="I87" s="98"/>
      <c r="J87" s="98"/>
      <c r="K87" s="98"/>
      <c r="L87" s="98"/>
      <c r="M87" s="98"/>
      <c r="N87" s="98"/>
      <c r="O87" s="98"/>
      <c r="P87" s="98"/>
      <c r="Q87" s="98"/>
      <c r="R87" s="98"/>
      <c r="S87" s="98"/>
      <c r="T87" s="98"/>
      <c r="U87" s="98"/>
      <c r="V87" s="99"/>
    </row>
    <row r="88" spans="2:22" x14ac:dyDescent="0.2">
      <c r="B88" s="97"/>
      <c r="C88" s="98"/>
      <c r="D88" s="98"/>
      <c r="E88" s="98"/>
      <c r="F88" s="98"/>
      <c r="G88" s="98"/>
      <c r="H88" s="98"/>
      <c r="I88" s="98"/>
      <c r="J88" s="98"/>
      <c r="K88" s="98"/>
      <c r="L88" s="98"/>
      <c r="M88" s="98"/>
      <c r="N88" s="98"/>
      <c r="O88" s="98"/>
      <c r="P88" s="98"/>
      <c r="Q88" s="98"/>
      <c r="R88" s="98"/>
      <c r="S88" s="98"/>
      <c r="T88" s="98"/>
      <c r="U88" s="98"/>
      <c r="V88" s="99"/>
    </row>
    <row r="89" spans="2:22" x14ac:dyDescent="0.2">
      <c r="B89" s="97"/>
      <c r="C89" s="98"/>
      <c r="D89" s="98"/>
      <c r="E89" s="98"/>
      <c r="F89" s="98"/>
      <c r="G89" s="98"/>
      <c r="H89" s="98"/>
      <c r="I89" s="98"/>
      <c r="J89" s="98"/>
      <c r="K89" s="98"/>
      <c r="L89" s="98"/>
      <c r="M89" s="98"/>
      <c r="N89" s="98"/>
      <c r="O89" s="98"/>
      <c r="P89" s="98"/>
      <c r="Q89" s="98"/>
      <c r="R89" s="98"/>
      <c r="S89" s="98"/>
      <c r="T89" s="98"/>
      <c r="U89" s="98"/>
      <c r="V89" s="99"/>
    </row>
    <row r="90" spans="2:22" x14ac:dyDescent="0.2">
      <c r="B90" s="97"/>
      <c r="C90" s="98"/>
      <c r="D90" s="98"/>
      <c r="E90" s="98"/>
      <c r="F90" s="98"/>
      <c r="G90" s="98"/>
      <c r="H90" s="98"/>
      <c r="I90" s="98"/>
      <c r="J90" s="98"/>
      <c r="K90" s="98"/>
      <c r="L90" s="98"/>
      <c r="M90" s="98"/>
      <c r="N90" s="98"/>
      <c r="O90" s="98"/>
      <c r="P90" s="98"/>
      <c r="Q90" s="98"/>
      <c r="R90" s="98"/>
      <c r="S90" s="98"/>
      <c r="T90" s="98"/>
      <c r="U90" s="98"/>
      <c r="V90" s="99"/>
    </row>
    <row r="91" spans="2:22" x14ac:dyDescent="0.2">
      <c r="B91" s="97"/>
      <c r="C91" s="98"/>
      <c r="D91" s="98"/>
      <c r="E91" s="98"/>
      <c r="F91" s="98"/>
      <c r="G91" s="98"/>
      <c r="H91" s="98"/>
      <c r="I91" s="98"/>
      <c r="J91" s="98"/>
      <c r="K91" s="98"/>
      <c r="L91" s="98"/>
      <c r="M91" s="98"/>
      <c r="N91" s="98"/>
      <c r="O91" s="98"/>
      <c r="P91" s="98"/>
      <c r="Q91" s="98"/>
      <c r="R91" s="98"/>
      <c r="S91" s="98"/>
      <c r="T91" s="98"/>
      <c r="U91" s="98"/>
      <c r="V91" s="99"/>
    </row>
    <row r="92" spans="2:22" x14ac:dyDescent="0.2">
      <c r="B92" s="97"/>
      <c r="C92" s="98"/>
      <c r="D92" s="98"/>
      <c r="E92" s="98"/>
      <c r="F92" s="98"/>
      <c r="G92" s="98"/>
      <c r="H92" s="98"/>
      <c r="I92" s="98"/>
      <c r="J92" s="98"/>
      <c r="K92" s="98"/>
      <c r="L92" s="98"/>
      <c r="M92" s="98"/>
      <c r="N92" s="98"/>
      <c r="O92" s="98"/>
      <c r="P92" s="98"/>
      <c r="Q92" s="98"/>
      <c r="R92" s="98"/>
      <c r="S92" s="98"/>
      <c r="T92" s="98"/>
      <c r="U92" s="98"/>
      <c r="V92" s="99"/>
    </row>
    <row r="93" spans="2:22" x14ac:dyDescent="0.2">
      <c r="B93" s="97"/>
      <c r="C93" s="98"/>
      <c r="D93" s="98"/>
      <c r="E93" s="98"/>
      <c r="F93" s="98"/>
      <c r="G93" s="98"/>
      <c r="H93" s="98"/>
      <c r="I93" s="98"/>
      <c r="J93" s="98"/>
      <c r="K93" s="98"/>
      <c r="L93" s="98"/>
      <c r="M93" s="98"/>
      <c r="N93" s="98"/>
      <c r="O93" s="98"/>
      <c r="P93" s="98"/>
      <c r="Q93" s="98"/>
      <c r="R93" s="98"/>
      <c r="S93" s="98"/>
      <c r="T93" s="98"/>
      <c r="U93" s="98"/>
      <c r="V93" s="99"/>
    </row>
    <row r="94" spans="2:22" x14ac:dyDescent="0.2">
      <c r="B94" s="97"/>
      <c r="C94" s="98"/>
      <c r="D94" s="98"/>
      <c r="E94" s="98"/>
      <c r="F94" s="98"/>
      <c r="G94" s="98"/>
      <c r="H94" s="98"/>
      <c r="I94" s="98"/>
      <c r="J94" s="98"/>
      <c r="K94" s="98"/>
      <c r="L94" s="98"/>
      <c r="M94" s="98"/>
      <c r="N94" s="98"/>
      <c r="O94" s="98"/>
      <c r="P94" s="98"/>
      <c r="Q94" s="98"/>
      <c r="R94" s="98"/>
      <c r="S94" s="98"/>
      <c r="T94" s="98"/>
      <c r="U94" s="98"/>
      <c r="V94" s="99"/>
    </row>
    <row r="95" spans="2:22" x14ac:dyDescent="0.2">
      <c r="B95" s="97"/>
      <c r="C95" s="98"/>
      <c r="D95" s="98"/>
      <c r="E95" s="98"/>
      <c r="F95" s="98"/>
      <c r="G95" s="98"/>
      <c r="H95" s="98"/>
      <c r="I95" s="98"/>
      <c r="J95" s="98"/>
      <c r="K95" s="98"/>
      <c r="L95" s="98"/>
      <c r="M95" s="98"/>
      <c r="N95" s="98"/>
      <c r="O95" s="98"/>
      <c r="P95" s="98"/>
      <c r="Q95" s="98"/>
      <c r="R95" s="98"/>
      <c r="S95" s="98"/>
      <c r="T95" s="98"/>
      <c r="U95" s="98"/>
      <c r="V95" s="99"/>
    </row>
    <row r="96" spans="2:22" x14ac:dyDescent="0.2">
      <c r="B96" s="97"/>
      <c r="C96" s="98"/>
      <c r="D96" s="98"/>
      <c r="E96" s="98"/>
      <c r="F96" s="98"/>
      <c r="G96" s="98"/>
      <c r="H96" s="98"/>
      <c r="I96" s="98"/>
      <c r="J96" s="98"/>
      <c r="K96" s="98"/>
      <c r="L96" s="98"/>
      <c r="M96" s="98"/>
      <c r="N96" s="98"/>
      <c r="O96" s="98"/>
      <c r="P96" s="98"/>
      <c r="Q96" s="98"/>
      <c r="R96" s="98"/>
      <c r="S96" s="98"/>
      <c r="T96" s="98"/>
      <c r="U96" s="98"/>
      <c r="V96" s="99"/>
    </row>
    <row r="97" spans="2:22" x14ac:dyDescent="0.2">
      <c r="B97" s="97"/>
      <c r="C97" s="98"/>
      <c r="D97" s="98"/>
      <c r="E97" s="98"/>
      <c r="F97" s="98"/>
      <c r="G97" s="98"/>
      <c r="H97" s="98"/>
      <c r="I97" s="98"/>
      <c r="J97" s="98"/>
      <c r="K97" s="98"/>
      <c r="L97" s="98"/>
      <c r="M97" s="98"/>
      <c r="N97" s="98"/>
      <c r="O97" s="98"/>
      <c r="P97" s="98"/>
      <c r="Q97" s="98"/>
      <c r="R97" s="98"/>
      <c r="S97" s="98"/>
      <c r="T97" s="98"/>
      <c r="U97" s="98"/>
      <c r="V97" s="99"/>
    </row>
    <row r="98" spans="2:22" x14ac:dyDescent="0.2">
      <c r="B98" s="97"/>
      <c r="C98" s="98"/>
      <c r="D98" s="98"/>
      <c r="E98" s="98"/>
      <c r="F98" s="98"/>
      <c r="G98" s="98"/>
      <c r="H98" s="98"/>
      <c r="I98" s="98"/>
      <c r="J98" s="98"/>
      <c r="K98" s="98"/>
      <c r="L98" s="98"/>
      <c r="M98" s="98"/>
      <c r="N98" s="98"/>
      <c r="O98" s="98"/>
      <c r="P98" s="98"/>
      <c r="Q98" s="98"/>
      <c r="R98" s="98"/>
      <c r="S98" s="98"/>
      <c r="T98" s="98"/>
      <c r="U98" s="98"/>
      <c r="V98" s="99"/>
    </row>
    <row r="99" spans="2:22" x14ac:dyDescent="0.2">
      <c r="B99" s="97"/>
      <c r="C99" s="98"/>
      <c r="D99" s="98"/>
      <c r="E99" s="98"/>
      <c r="F99" s="98"/>
      <c r="G99" s="98"/>
      <c r="H99" s="98"/>
      <c r="I99" s="98"/>
      <c r="J99" s="98"/>
      <c r="K99" s="98"/>
      <c r="L99" s="98"/>
      <c r="M99" s="98"/>
      <c r="N99" s="98"/>
      <c r="O99" s="98"/>
      <c r="P99" s="98"/>
      <c r="Q99" s="98"/>
      <c r="R99" s="98"/>
      <c r="S99" s="98"/>
      <c r="T99" s="98"/>
      <c r="U99" s="98"/>
      <c r="V99" s="99"/>
    </row>
    <row r="100" spans="2:22" x14ac:dyDescent="0.2">
      <c r="B100" s="97"/>
      <c r="C100" s="98"/>
      <c r="D100" s="98"/>
      <c r="E100" s="98"/>
      <c r="F100" s="98"/>
      <c r="G100" s="98"/>
      <c r="H100" s="98"/>
      <c r="I100" s="98"/>
      <c r="J100" s="98"/>
      <c r="K100" s="98"/>
      <c r="L100" s="98"/>
      <c r="M100" s="98"/>
      <c r="N100" s="98"/>
      <c r="O100" s="98"/>
      <c r="P100" s="98"/>
      <c r="Q100" s="98"/>
      <c r="R100" s="98"/>
      <c r="S100" s="98"/>
      <c r="T100" s="98"/>
      <c r="U100" s="98"/>
      <c r="V100" s="99"/>
    </row>
    <row r="101" spans="2:22" x14ac:dyDescent="0.2">
      <c r="B101" s="97"/>
      <c r="C101" s="98"/>
      <c r="D101" s="98"/>
      <c r="E101" s="98"/>
      <c r="F101" s="98"/>
      <c r="G101" s="98"/>
      <c r="H101" s="98"/>
      <c r="I101" s="98"/>
      <c r="J101" s="98"/>
      <c r="K101" s="98"/>
      <c r="L101" s="98"/>
      <c r="M101" s="98"/>
      <c r="N101" s="98"/>
      <c r="O101" s="98"/>
      <c r="P101" s="98"/>
      <c r="Q101" s="98"/>
      <c r="R101" s="98"/>
      <c r="S101" s="98"/>
      <c r="T101" s="98"/>
      <c r="U101" s="98"/>
      <c r="V101" s="99"/>
    </row>
    <row r="102" spans="2:22" x14ac:dyDescent="0.2">
      <c r="B102" s="97"/>
      <c r="C102" s="98"/>
      <c r="D102" s="98"/>
      <c r="E102" s="98"/>
      <c r="F102" s="98"/>
      <c r="G102" s="98"/>
      <c r="H102" s="98"/>
      <c r="I102" s="98"/>
      <c r="J102" s="98"/>
      <c r="K102" s="98"/>
      <c r="L102" s="98"/>
      <c r="M102" s="98"/>
      <c r="N102" s="98"/>
      <c r="O102" s="98"/>
      <c r="P102" s="98"/>
      <c r="Q102" s="98"/>
      <c r="R102" s="98"/>
      <c r="S102" s="98"/>
      <c r="T102" s="98"/>
      <c r="U102" s="98"/>
      <c r="V102" s="99"/>
    </row>
    <row r="103" spans="2:22" x14ac:dyDescent="0.2">
      <c r="B103" s="97"/>
      <c r="C103" s="98"/>
      <c r="D103" s="98"/>
      <c r="E103" s="98"/>
      <c r="F103" s="98"/>
      <c r="G103" s="98"/>
      <c r="H103" s="98"/>
      <c r="I103" s="98"/>
      <c r="J103" s="98"/>
      <c r="K103" s="98"/>
      <c r="L103" s="98"/>
      <c r="M103" s="98"/>
      <c r="N103" s="98"/>
      <c r="O103" s="98"/>
      <c r="P103" s="98"/>
      <c r="Q103" s="98"/>
      <c r="R103" s="98"/>
      <c r="S103" s="98"/>
      <c r="T103" s="98"/>
      <c r="U103" s="98"/>
      <c r="V103" s="99"/>
    </row>
    <row r="104" spans="2:22" x14ac:dyDescent="0.2">
      <c r="B104" s="97"/>
      <c r="C104" s="98"/>
      <c r="D104" s="98"/>
      <c r="E104" s="98"/>
      <c r="F104" s="98"/>
      <c r="G104" s="98"/>
      <c r="H104" s="98"/>
      <c r="I104" s="98"/>
      <c r="J104" s="98"/>
      <c r="K104" s="98"/>
      <c r="L104" s="98"/>
      <c r="M104" s="98"/>
      <c r="N104" s="98"/>
      <c r="O104" s="98"/>
      <c r="P104" s="98"/>
      <c r="Q104" s="98"/>
      <c r="R104" s="98"/>
      <c r="S104" s="98"/>
      <c r="T104" s="98"/>
      <c r="U104" s="98"/>
      <c r="V104" s="99"/>
    </row>
    <row r="105" spans="2:22" x14ac:dyDescent="0.2">
      <c r="B105" s="97"/>
      <c r="C105" s="98"/>
      <c r="D105" s="98"/>
      <c r="E105" s="98"/>
      <c r="F105" s="98"/>
      <c r="G105" s="98"/>
      <c r="H105" s="98"/>
      <c r="I105" s="98"/>
      <c r="J105" s="98"/>
      <c r="K105" s="98"/>
      <c r="L105" s="98"/>
      <c r="M105" s="98"/>
      <c r="N105" s="98"/>
      <c r="O105" s="98"/>
      <c r="P105" s="98"/>
      <c r="Q105" s="98"/>
      <c r="R105" s="98"/>
      <c r="S105" s="98"/>
      <c r="T105" s="98"/>
      <c r="U105" s="98"/>
      <c r="V105" s="99"/>
    </row>
    <row r="106" spans="2:22" x14ac:dyDescent="0.2">
      <c r="B106" s="97"/>
      <c r="C106" s="98"/>
      <c r="D106" s="98"/>
      <c r="E106" s="98"/>
      <c r="F106" s="98"/>
      <c r="G106" s="98"/>
      <c r="H106" s="98"/>
      <c r="I106" s="98"/>
      <c r="J106" s="98"/>
      <c r="K106" s="98"/>
      <c r="L106" s="98"/>
      <c r="M106" s="98"/>
      <c r="N106" s="98"/>
      <c r="O106" s="98"/>
      <c r="P106" s="98"/>
      <c r="Q106" s="98"/>
      <c r="R106" s="98"/>
      <c r="S106" s="98"/>
      <c r="T106" s="98"/>
      <c r="U106" s="98"/>
      <c r="V106" s="99"/>
    </row>
    <row r="107" spans="2:22" x14ac:dyDescent="0.2">
      <c r="B107" s="97"/>
      <c r="C107" s="98"/>
      <c r="D107" s="98"/>
      <c r="E107" s="98"/>
      <c r="F107" s="98"/>
      <c r="G107" s="98"/>
      <c r="H107" s="98"/>
      <c r="I107" s="98"/>
      <c r="J107" s="98"/>
      <c r="K107" s="98"/>
      <c r="L107" s="98"/>
      <c r="M107" s="98"/>
      <c r="N107" s="98"/>
      <c r="O107" s="98"/>
      <c r="P107" s="98"/>
      <c r="Q107" s="98"/>
      <c r="R107" s="98"/>
      <c r="S107" s="98"/>
      <c r="T107" s="98"/>
      <c r="U107" s="98"/>
      <c r="V107" s="99"/>
    </row>
    <row r="108" spans="2:22" x14ac:dyDescent="0.2">
      <c r="B108" s="97"/>
      <c r="C108" s="98"/>
      <c r="D108" s="98"/>
      <c r="E108" s="98"/>
      <c r="F108" s="98"/>
      <c r="G108" s="98"/>
      <c r="H108" s="98"/>
      <c r="I108" s="98"/>
      <c r="J108" s="98"/>
      <c r="K108" s="98"/>
      <c r="L108" s="98"/>
      <c r="M108" s="98"/>
      <c r="N108" s="98"/>
      <c r="O108" s="98"/>
      <c r="P108" s="98"/>
      <c r="Q108" s="98"/>
      <c r="R108" s="98"/>
      <c r="S108" s="98"/>
      <c r="T108" s="98"/>
      <c r="U108" s="98"/>
      <c r="V108" s="99"/>
    </row>
    <row r="109" spans="2:22" x14ac:dyDescent="0.2">
      <c r="B109" s="251"/>
      <c r="C109" s="252"/>
      <c r="D109" s="252"/>
      <c r="E109" s="252"/>
      <c r="F109" s="252"/>
      <c r="G109" s="252"/>
      <c r="H109" s="252"/>
      <c r="I109" s="252"/>
      <c r="J109" s="252"/>
      <c r="K109" s="252"/>
      <c r="L109" s="252"/>
      <c r="M109" s="98"/>
      <c r="N109" s="98"/>
      <c r="O109" s="98"/>
      <c r="P109" s="98"/>
      <c r="Q109" s="98"/>
      <c r="R109" s="98"/>
      <c r="S109" s="98"/>
      <c r="T109" s="98"/>
      <c r="U109" s="98"/>
      <c r="V109" s="99"/>
    </row>
    <row r="110" spans="2:22" x14ac:dyDescent="0.2">
      <c r="B110" s="251"/>
      <c r="C110" s="252"/>
      <c r="D110" s="252"/>
      <c r="E110" s="252"/>
      <c r="F110" s="252"/>
      <c r="G110" s="252"/>
      <c r="H110" s="252"/>
      <c r="I110" s="252"/>
      <c r="J110" s="252"/>
      <c r="K110" s="252"/>
      <c r="L110" s="252"/>
      <c r="M110" s="98"/>
      <c r="N110" s="98"/>
      <c r="O110" s="98"/>
      <c r="P110" s="98"/>
      <c r="Q110" s="98"/>
      <c r="R110" s="98"/>
      <c r="S110" s="98"/>
      <c r="T110" s="98"/>
      <c r="U110" s="98"/>
      <c r="V110" s="99"/>
    </row>
    <row r="111" spans="2:22" x14ac:dyDescent="0.2">
      <c r="B111" s="251"/>
      <c r="C111" s="252"/>
      <c r="D111" s="252"/>
      <c r="E111" s="252"/>
      <c r="F111" s="252"/>
      <c r="G111" s="252"/>
      <c r="H111" s="252"/>
      <c r="I111" s="252"/>
      <c r="J111" s="252"/>
      <c r="K111" s="252"/>
      <c r="L111" s="252"/>
      <c r="M111" s="98"/>
      <c r="N111" s="98"/>
      <c r="O111" s="98"/>
      <c r="P111" s="98"/>
      <c r="Q111" s="98"/>
      <c r="R111" s="98"/>
      <c r="S111" s="98"/>
      <c r="T111" s="98"/>
      <c r="U111" s="98"/>
      <c r="V111" s="99"/>
    </row>
    <row r="112" spans="2:22" x14ac:dyDescent="0.2">
      <c r="B112" s="251"/>
      <c r="C112" s="252"/>
      <c r="D112" s="252"/>
      <c r="E112" s="252"/>
      <c r="F112" s="252"/>
      <c r="G112" s="252"/>
      <c r="H112" s="252"/>
      <c r="I112" s="252"/>
      <c r="J112" s="252"/>
      <c r="K112" s="252"/>
      <c r="L112" s="252"/>
      <c r="M112" s="98"/>
      <c r="N112" s="98"/>
      <c r="O112" s="98"/>
      <c r="P112" s="98"/>
      <c r="Q112" s="98"/>
      <c r="R112" s="98"/>
      <c r="S112" s="98"/>
      <c r="T112" s="98"/>
      <c r="U112" s="98"/>
      <c r="V112" s="99"/>
    </row>
    <row r="113" spans="2:25" x14ac:dyDescent="0.2">
      <c r="B113" s="251"/>
      <c r="C113" s="252"/>
      <c r="D113" s="252"/>
      <c r="E113" s="252"/>
      <c r="F113" s="252"/>
      <c r="G113" s="252"/>
      <c r="H113" s="252"/>
      <c r="I113" s="252"/>
      <c r="J113" s="252"/>
      <c r="K113" s="252"/>
      <c r="L113" s="252"/>
      <c r="M113" s="98"/>
      <c r="N113" s="98"/>
      <c r="O113" s="98"/>
      <c r="P113" s="98"/>
      <c r="Q113" s="98"/>
      <c r="R113" s="98"/>
      <c r="S113" s="98"/>
      <c r="T113" s="98"/>
      <c r="U113" s="98"/>
      <c r="V113" s="99"/>
    </row>
    <row r="114" spans="2:25" x14ac:dyDescent="0.2">
      <c r="B114" s="251"/>
      <c r="C114" s="252"/>
      <c r="D114" s="252"/>
      <c r="E114" s="252"/>
      <c r="F114" s="252"/>
      <c r="G114" s="252"/>
      <c r="H114" s="252"/>
      <c r="I114" s="252"/>
      <c r="J114" s="252"/>
      <c r="K114" s="252"/>
      <c r="L114" s="252"/>
      <c r="M114" s="98"/>
      <c r="N114" s="98"/>
      <c r="O114" s="98"/>
      <c r="P114" s="98"/>
      <c r="Q114" s="98"/>
      <c r="R114" s="98"/>
      <c r="S114" s="98"/>
      <c r="T114" s="98"/>
      <c r="U114" s="98"/>
      <c r="V114" s="99"/>
    </row>
    <row r="115" spans="2:25" x14ac:dyDescent="0.2">
      <c r="B115" s="251"/>
      <c r="C115" s="252"/>
      <c r="D115" s="252"/>
      <c r="E115" s="252"/>
      <c r="F115" s="252"/>
      <c r="G115" s="252"/>
      <c r="H115" s="252"/>
      <c r="I115" s="252"/>
      <c r="J115" s="252"/>
      <c r="K115" s="252"/>
      <c r="L115" s="252"/>
      <c r="M115" s="98"/>
      <c r="N115" s="98"/>
      <c r="O115" s="98"/>
      <c r="P115" s="98"/>
      <c r="Q115" s="98"/>
      <c r="R115" s="98"/>
      <c r="S115" s="98"/>
      <c r="T115" s="98"/>
      <c r="U115" s="98"/>
      <c r="V115" s="99"/>
    </row>
    <row r="116" spans="2:25" ht="13.5" thickBot="1" x14ac:dyDescent="0.25">
      <c r="B116" s="100"/>
      <c r="C116" s="101"/>
      <c r="D116" s="101"/>
      <c r="E116" s="101"/>
      <c r="F116" s="101"/>
      <c r="G116" s="101"/>
      <c r="H116" s="101"/>
      <c r="I116" s="101"/>
      <c r="J116" s="101"/>
      <c r="K116" s="101"/>
      <c r="L116" s="101"/>
      <c r="M116" s="101"/>
      <c r="N116" s="101"/>
      <c r="O116" s="101"/>
      <c r="P116" s="101"/>
      <c r="Q116" s="101"/>
      <c r="R116" s="101"/>
      <c r="S116" s="101"/>
      <c r="T116" s="101"/>
      <c r="U116" s="101"/>
      <c r="V116" s="102"/>
    </row>
    <row r="117" spans="2:25" ht="13.5" thickBot="1" x14ac:dyDescent="0.25">
      <c r="B117" s="103" t="s">
        <v>290</v>
      </c>
      <c r="C117" s="104"/>
      <c r="D117" s="104"/>
      <c r="E117" s="104"/>
      <c r="F117" s="104"/>
      <c r="G117" s="104"/>
      <c r="H117" s="104"/>
      <c r="I117" s="104"/>
      <c r="J117" s="104"/>
      <c r="K117" s="104"/>
      <c r="L117" s="104"/>
      <c r="M117" s="104"/>
      <c r="N117" s="104"/>
      <c r="O117" s="104"/>
      <c r="P117" s="104"/>
      <c r="Q117" s="104"/>
      <c r="R117" s="104"/>
      <c r="S117" s="104"/>
      <c r="T117" s="104"/>
      <c r="U117" s="104"/>
      <c r="V117" s="105"/>
    </row>
    <row r="118" spans="2:25" x14ac:dyDescent="0.2">
      <c r="B118" s="94"/>
      <c r="C118" s="95"/>
      <c r="D118" s="95"/>
      <c r="E118" s="95"/>
      <c r="F118" s="95"/>
      <c r="G118" s="95"/>
      <c r="H118" s="95"/>
      <c r="I118" s="95"/>
      <c r="J118" s="95"/>
      <c r="K118" s="95"/>
      <c r="L118" s="95"/>
      <c r="M118" s="95"/>
      <c r="N118" s="95"/>
      <c r="O118" s="95"/>
      <c r="P118" s="95"/>
      <c r="Q118" s="95"/>
      <c r="R118" s="95"/>
      <c r="S118" s="95"/>
      <c r="T118" s="95"/>
      <c r="U118" s="95"/>
      <c r="V118" s="96"/>
    </row>
    <row r="119" spans="2:25" x14ac:dyDescent="0.2">
      <c r="B119" s="132" t="s">
        <v>291</v>
      </c>
      <c r="C119" s="98"/>
      <c r="D119" s="98"/>
      <c r="E119" s="98"/>
      <c r="F119" s="98"/>
      <c r="G119" s="98"/>
      <c r="H119" s="98"/>
      <c r="I119" s="98"/>
      <c r="J119" s="98"/>
      <c r="K119" s="98"/>
      <c r="L119" s="98"/>
      <c r="M119" s="98"/>
      <c r="N119" s="98"/>
      <c r="O119" s="98"/>
      <c r="P119" s="98"/>
      <c r="Q119" s="98"/>
      <c r="R119" s="98"/>
      <c r="S119" s="98"/>
      <c r="T119" s="98"/>
      <c r="U119" s="98"/>
      <c r="V119" s="99"/>
      <c r="Y119" s="83"/>
    </row>
    <row r="120" spans="2:25" x14ac:dyDescent="0.2">
      <c r="B120" s="133"/>
      <c r="C120" s="98"/>
      <c r="D120" s="98"/>
      <c r="E120" s="98"/>
      <c r="F120" s="98"/>
      <c r="G120" s="98"/>
      <c r="H120" s="98"/>
      <c r="I120" s="98"/>
      <c r="J120" s="98"/>
      <c r="K120" s="98"/>
      <c r="L120" s="98"/>
      <c r="M120" s="98"/>
      <c r="N120" s="98"/>
      <c r="O120" s="98"/>
      <c r="P120" s="98"/>
      <c r="Q120" s="98"/>
      <c r="R120" s="98"/>
      <c r="S120" s="98"/>
      <c r="T120" s="98"/>
      <c r="U120" s="98"/>
      <c r="V120" s="99"/>
    </row>
    <row r="121" spans="2:25" ht="12.75" customHeight="1" x14ac:dyDescent="0.2">
      <c r="B121" s="251" t="s">
        <v>336</v>
      </c>
      <c r="C121" s="252"/>
      <c r="D121" s="252"/>
      <c r="E121" s="252"/>
      <c r="F121" s="252"/>
      <c r="G121" s="252"/>
      <c r="H121" s="252"/>
      <c r="I121" s="252"/>
      <c r="J121" s="252"/>
      <c r="K121" s="252"/>
      <c r="L121" s="252"/>
      <c r="M121" s="98"/>
      <c r="N121" s="98"/>
      <c r="O121" s="98"/>
      <c r="P121" s="98"/>
      <c r="Q121" s="98"/>
      <c r="R121" s="98"/>
      <c r="S121" s="98"/>
      <c r="T121" s="98"/>
      <c r="U121" s="98"/>
      <c r="V121" s="99"/>
    </row>
    <row r="122" spans="2:25" x14ac:dyDescent="0.2">
      <c r="B122" s="251"/>
      <c r="C122" s="252"/>
      <c r="D122" s="252"/>
      <c r="E122" s="252"/>
      <c r="F122" s="252"/>
      <c r="G122" s="252"/>
      <c r="H122" s="252"/>
      <c r="I122" s="252"/>
      <c r="J122" s="252"/>
      <c r="K122" s="252"/>
      <c r="L122" s="252"/>
      <c r="M122" s="98"/>
      <c r="N122" s="98"/>
      <c r="O122" s="98"/>
      <c r="P122" s="98"/>
      <c r="Q122" s="98"/>
      <c r="R122" s="98"/>
      <c r="S122" s="98"/>
      <c r="T122" s="98"/>
      <c r="U122" s="98"/>
      <c r="V122" s="99"/>
    </row>
    <row r="123" spans="2:25" x14ac:dyDescent="0.2">
      <c r="B123" s="251"/>
      <c r="C123" s="252"/>
      <c r="D123" s="252"/>
      <c r="E123" s="252"/>
      <c r="F123" s="252"/>
      <c r="G123" s="252"/>
      <c r="H123" s="252"/>
      <c r="I123" s="252"/>
      <c r="J123" s="252"/>
      <c r="K123" s="252"/>
      <c r="L123" s="252"/>
      <c r="M123" s="98"/>
      <c r="N123" s="98"/>
      <c r="O123" s="98"/>
      <c r="P123" s="98"/>
      <c r="Q123" s="98"/>
      <c r="R123" s="98"/>
      <c r="S123" s="98"/>
      <c r="T123" s="98"/>
      <c r="U123" s="98"/>
      <c r="V123" s="99"/>
    </row>
    <row r="124" spans="2:25" x14ac:dyDescent="0.2">
      <c r="B124" s="251"/>
      <c r="C124" s="252"/>
      <c r="D124" s="252"/>
      <c r="E124" s="252"/>
      <c r="F124" s="252"/>
      <c r="G124" s="252"/>
      <c r="H124" s="252"/>
      <c r="I124" s="252"/>
      <c r="J124" s="252"/>
      <c r="K124" s="252"/>
      <c r="L124" s="252"/>
      <c r="M124" s="98"/>
      <c r="N124" s="98"/>
      <c r="O124" s="98"/>
      <c r="P124" s="98"/>
      <c r="Q124" s="98"/>
      <c r="R124" s="98"/>
      <c r="S124" s="98"/>
      <c r="T124" s="98"/>
      <c r="U124" s="98"/>
      <c r="V124" s="99"/>
    </row>
    <row r="125" spans="2:25" x14ac:dyDescent="0.2">
      <c r="B125" s="251"/>
      <c r="C125" s="252"/>
      <c r="D125" s="252"/>
      <c r="E125" s="252"/>
      <c r="F125" s="252"/>
      <c r="G125" s="252"/>
      <c r="H125" s="252"/>
      <c r="I125" s="252"/>
      <c r="J125" s="252"/>
      <c r="K125" s="252"/>
      <c r="L125" s="252"/>
      <c r="M125" s="98"/>
      <c r="N125" s="98"/>
      <c r="O125" s="98"/>
      <c r="P125" s="98"/>
      <c r="Q125" s="98"/>
      <c r="R125" s="98"/>
      <c r="S125" s="98"/>
      <c r="T125" s="98"/>
      <c r="U125" s="98"/>
      <c r="V125" s="99"/>
    </row>
    <row r="126" spans="2:25" x14ac:dyDescent="0.2">
      <c r="B126" s="251"/>
      <c r="C126" s="252"/>
      <c r="D126" s="252"/>
      <c r="E126" s="252"/>
      <c r="F126" s="252"/>
      <c r="G126" s="252"/>
      <c r="H126" s="252"/>
      <c r="I126" s="252"/>
      <c r="J126" s="252"/>
      <c r="K126" s="252"/>
      <c r="L126" s="252"/>
      <c r="M126" s="98"/>
      <c r="N126" s="98"/>
      <c r="O126" s="98"/>
      <c r="P126" s="98"/>
      <c r="Q126" s="98"/>
      <c r="R126" s="98"/>
      <c r="S126" s="98"/>
      <c r="T126" s="98"/>
      <c r="U126" s="98"/>
      <c r="V126" s="99"/>
    </row>
    <row r="127" spans="2:25" x14ac:dyDescent="0.2">
      <c r="B127" s="251"/>
      <c r="C127" s="252"/>
      <c r="D127" s="252"/>
      <c r="E127" s="252"/>
      <c r="F127" s="252"/>
      <c r="G127" s="252"/>
      <c r="H127" s="252"/>
      <c r="I127" s="252"/>
      <c r="J127" s="252"/>
      <c r="K127" s="252"/>
      <c r="L127" s="252"/>
      <c r="M127" s="98"/>
      <c r="N127" s="98"/>
      <c r="O127" s="98"/>
      <c r="P127" s="98"/>
      <c r="Q127" s="98"/>
      <c r="R127" s="98"/>
      <c r="S127" s="98"/>
      <c r="T127" s="98"/>
      <c r="U127" s="98"/>
      <c r="V127" s="99"/>
    </row>
    <row r="128" spans="2:25" x14ac:dyDescent="0.2">
      <c r="B128" s="251"/>
      <c r="C128" s="252"/>
      <c r="D128" s="252"/>
      <c r="E128" s="252"/>
      <c r="F128" s="252"/>
      <c r="G128" s="252"/>
      <c r="H128" s="252"/>
      <c r="I128" s="252"/>
      <c r="J128" s="252"/>
      <c r="K128" s="252"/>
      <c r="L128" s="252"/>
      <c r="M128" s="98"/>
      <c r="N128" s="98"/>
      <c r="O128" s="98"/>
      <c r="P128" s="98"/>
      <c r="Q128" s="98"/>
      <c r="R128" s="98"/>
      <c r="S128" s="98"/>
      <c r="T128" s="98"/>
      <c r="U128" s="98"/>
      <c r="V128" s="99"/>
    </row>
    <row r="129" spans="2:22" x14ac:dyDescent="0.2">
      <c r="B129" s="134"/>
      <c r="C129" s="110"/>
      <c r="D129" s="110"/>
      <c r="E129" s="110"/>
      <c r="F129" s="110"/>
      <c r="G129" s="110"/>
      <c r="H129" s="110"/>
      <c r="I129" s="110"/>
      <c r="J129" s="110"/>
      <c r="K129" s="110"/>
      <c r="L129" s="110"/>
      <c r="M129" s="98"/>
      <c r="N129" s="98"/>
      <c r="O129" s="98"/>
      <c r="P129" s="98"/>
      <c r="Q129" s="98"/>
      <c r="R129" s="98"/>
      <c r="S129" s="98"/>
      <c r="T129" s="98"/>
      <c r="U129" s="98"/>
      <c r="V129" s="99"/>
    </row>
    <row r="130" spans="2:22" x14ac:dyDescent="0.2">
      <c r="B130" s="134"/>
      <c r="C130" s="113" t="s">
        <v>293</v>
      </c>
      <c r="D130" s="113" t="s">
        <v>294</v>
      </c>
      <c r="E130" s="113" t="s">
        <v>295</v>
      </c>
      <c r="F130" s="113" t="s">
        <v>296</v>
      </c>
      <c r="G130" s="113" t="s">
        <v>304</v>
      </c>
      <c r="H130" s="98"/>
      <c r="I130" s="110"/>
      <c r="J130" s="110"/>
      <c r="K130" s="110"/>
      <c r="L130" s="110"/>
      <c r="M130" s="98"/>
      <c r="N130" s="98"/>
      <c r="O130" s="98"/>
      <c r="P130" s="98"/>
      <c r="Q130" s="98"/>
      <c r="R130" s="98"/>
      <c r="S130" s="98"/>
      <c r="T130" s="98"/>
      <c r="U130" s="98"/>
      <c r="V130" s="99"/>
    </row>
    <row r="131" spans="2:22" x14ac:dyDescent="0.2">
      <c r="B131" s="134"/>
      <c r="C131" s="254">
        <v>1</v>
      </c>
      <c r="D131" s="255" t="s">
        <v>297</v>
      </c>
      <c r="E131" s="111" t="s">
        <v>298</v>
      </c>
      <c r="F131" s="112">
        <v>2980990</v>
      </c>
      <c r="G131" s="112"/>
      <c r="H131" s="98"/>
      <c r="I131" s="110"/>
      <c r="J131" s="110"/>
      <c r="K131" s="110"/>
      <c r="L131" s="110"/>
      <c r="M131" s="98"/>
      <c r="N131" s="98"/>
      <c r="O131" s="98"/>
      <c r="P131" s="98"/>
      <c r="Q131" s="98"/>
      <c r="R131" s="98"/>
      <c r="S131" s="98"/>
      <c r="T131" s="98"/>
      <c r="U131" s="98"/>
      <c r="V131" s="99"/>
    </row>
    <row r="132" spans="2:22" x14ac:dyDescent="0.2">
      <c r="B132" s="134"/>
      <c r="C132" s="254"/>
      <c r="D132" s="254"/>
      <c r="E132" s="111" t="s">
        <v>299</v>
      </c>
      <c r="F132" s="112">
        <v>672923</v>
      </c>
      <c r="G132" s="112"/>
      <c r="H132" s="98"/>
      <c r="I132" s="110"/>
      <c r="J132" s="110"/>
      <c r="K132" s="110"/>
      <c r="L132" s="110"/>
      <c r="M132" s="98"/>
      <c r="N132" s="98"/>
      <c r="O132" s="98"/>
      <c r="P132" s="98"/>
      <c r="Q132" s="98"/>
      <c r="R132" s="98"/>
      <c r="S132" s="98"/>
      <c r="T132" s="98"/>
      <c r="U132" s="98"/>
      <c r="V132" s="99"/>
    </row>
    <row r="133" spans="2:22" x14ac:dyDescent="0.2">
      <c r="B133" s="97"/>
      <c r="C133" s="254">
        <v>2</v>
      </c>
      <c r="D133" s="255" t="s">
        <v>300</v>
      </c>
      <c r="E133" s="111" t="s">
        <v>298</v>
      </c>
      <c r="F133" s="112">
        <v>-50420</v>
      </c>
      <c r="G133" s="112">
        <f>ABS(F133-F131)</f>
        <v>3031410</v>
      </c>
      <c r="H133" s="98"/>
      <c r="I133" s="98"/>
      <c r="J133" s="98"/>
      <c r="K133" s="98"/>
      <c r="L133" s="98"/>
      <c r="M133" s="98"/>
      <c r="N133" s="98"/>
      <c r="O133" s="98"/>
      <c r="P133" s="98"/>
      <c r="Q133" s="98"/>
      <c r="R133" s="98"/>
      <c r="S133" s="98"/>
      <c r="T133" s="98"/>
      <c r="U133" s="98"/>
      <c r="V133" s="99"/>
    </row>
    <row r="134" spans="2:22" x14ac:dyDescent="0.2">
      <c r="B134" s="97"/>
      <c r="C134" s="254"/>
      <c r="D134" s="254"/>
      <c r="E134" s="111" t="s">
        <v>299</v>
      </c>
      <c r="F134" s="112">
        <v>-9894</v>
      </c>
      <c r="G134" s="112">
        <f t="shared" ref="G134" si="0">ABS(F134-F132)</f>
        <v>682817</v>
      </c>
      <c r="H134" s="108"/>
      <c r="I134" s="98"/>
      <c r="J134" s="98"/>
      <c r="K134" s="98"/>
      <c r="L134" s="98"/>
      <c r="M134" s="98"/>
      <c r="N134" s="98"/>
      <c r="O134" s="98"/>
      <c r="P134" s="98"/>
      <c r="Q134" s="98"/>
      <c r="R134" s="98"/>
      <c r="S134" s="98"/>
      <c r="T134" s="98"/>
      <c r="U134" s="98"/>
      <c r="V134" s="99"/>
    </row>
    <row r="135" spans="2:22" x14ac:dyDescent="0.2">
      <c r="B135" s="97"/>
      <c r="C135" s="256"/>
      <c r="D135" s="257"/>
      <c r="E135" s="108"/>
      <c r="F135" s="98"/>
      <c r="G135" s="98"/>
      <c r="H135" s="98"/>
      <c r="I135" s="98"/>
      <c r="J135" s="98"/>
      <c r="K135" s="98"/>
      <c r="L135" s="98"/>
      <c r="M135" s="98"/>
      <c r="N135" s="98"/>
      <c r="O135" s="98"/>
      <c r="P135" s="98"/>
      <c r="Q135" s="98"/>
      <c r="R135" s="98"/>
      <c r="S135" s="98"/>
      <c r="T135" s="98"/>
      <c r="U135" s="98"/>
      <c r="V135" s="99"/>
    </row>
    <row r="136" spans="2:22" x14ac:dyDescent="0.2">
      <c r="B136" s="97"/>
      <c r="C136" s="256"/>
      <c r="D136" s="256"/>
      <c r="E136" s="108"/>
      <c r="F136" s="98"/>
      <c r="G136" s="98"/>
      <c r="H136" s="108"/>
      <c r="I136" s="98"/>
      <c r="J136" s="98"/>
      <c r="K136" s="98"/>
      <c r="L136" s="98"/>
      <c r="M136" s="98"/>
      <c r="N136" s="98"/>
      <c r="O136" s="98"/>
      <c r="P136" s="98"/>
      <c r="Q136" s="98"/>
      <c r="R136" s="98"/>
      <c r="S136" s="98"/>
      <c r="T136" s="98"/>
      <c r="U136" s="98"/>
      <c r="V136" s="99"/>
    </row>
    <row r="137" spans="2:22" ht="13.5" thickBot="1" x14ac:dyDescent="0.25">
      <c r="B137" s="97"/>
      <c r="C137" s="98"/>
      <c r="D137" s="98"/>
      <c r="E137" s="98"/>
      <c r="F137" s="98"/>
      <c r="G137" s="98"/>
      <c r="H137" s="98"/>
      <c r="I137" s="98"/>
      <c r="J137" s="98"/>
      <c r="K137" s="98"/>
      <c r="L137" s="98"/>
      <c r="M137" s="98"/>
      <c r="N137" s="98"/>
      <c r="O137" s="98"/>
      <c r="P137" s="98"/>
      <c r="Q137" s="98"/>
      <c r="R137" s="98"/>
      <c r="S137" s="98"/>
      <c r="T137" s="98"/>
      <c r="U137" s="98"/>
      <c r="V137" s="99"/>
    </row>
    <row r="138" spans="2:22" x14ac:dyDescent="0.2">
      <c r="B138" s="94"/>
      <c r="C138" s="95"/>
      <c r="D138" s="95"/>
      <c r="E138" s="95"/>
      <c r="F138" s="95"/>
      <c r="G138" s="95"/>
      <c r="H138" s="95"/>
      <c r="I138" s="95"/>
      <c r="J138" s="95"/>
      <c r="K138" s="95"/>
      <c r="L138" s="95"/>
      <c r="M138" s="95"/>
      <c r="N138" s="95"/>
      <c r="O138" s="95"/>
      <c r="P138" s="95"/>
      <c r="Q138" s="95"/>
      <c r="R138" s="95"/>
      <c r="S138" s="95"/>
      <c r="T138" s="95"/>
      <c r="U138" s="95"/>
      <c r="V138" s="96"/>
    </row>
    <row r="139" spans="2:22" x14ac:dyDescent="0.2">
      <c r="B139" s="132" t="s">
        <v>303</v>
      </c>
      <c r="C139" s="98"/>
      <c r="D139" s="98"/>
      <c r="E139" s="98"/>
      <c r="F139" s="98"/>
      <c r="G139" s="98"/>
      <c r="H139" s="98"/>
      <c r="I139" s="98"/>
      <c r="J139" s="98"/>
      <c r="K139" s="98"/>
      <c r="L139" s="98"/>
      <c r="M139" s="98"/>
      <c r="N139" s="98"/>
      <c r="O139" s="98"/>
      <c r="P139" s="98"/>
      <c r="Q139" s="98"/>
      <c r="R139" s="98"/>
      <c r="S139" s="98"/>
      <c r="T139" s="98"/>
      <c r="U139" s="98"/>
      <c r="V139" s="99"/>
    </row>
    <row r="140" spans="2:22" x14ac:dyDescent="0.2">
      <c r="B140" s="97"/>
      <c r="C140" s="98"/>
      <c r="D140" s="98"/>
      <c r="E140" s="98"/>
      <c r="F140" s="98"/>
      <c r="G140" s="98"/>
      <c r="H140" s="98"/>
      <c r="I140" s="98"/>
      <c r="J140" s="98"/>
      <c r="K140" s="98"/>
      <c r="L140" s="98"/>
      <c r="M140" s="98"/>
      <c r="N140" s="98"/>
      <c r="O140" s="98"/>
      <c r="P140" s="98"/>
      <c r="Q140" s="98"/>
      <c r="R140" s="98"/>
      <c r="S140" s="98"/>
      <c r="T140" s="98"/>
      <c r="U140" s="98"/>
      <c r="V140" s="99"/>
    </row>
    <row r="141" spans="2:22" ht="12.75" customHeight="1" x14ac:dyDescent="0.2">
      <c r="B141" s="133" t="s">
        <v>365</v>
      </c>
      <c r="C141" s="98"/>
      <c r="D141" s="98"/>
      <c r="E141" s="98"/>
      <c r="F141" s="98"/>
      <c r="G141" s="98"/>
      <c r="H141" s="98"/>
      <c r="I141" s="98"/>
      <c r="J141" s="98"/>
      <c r="K141" s="98"/>
      <c r="L141" s="98"/>
      <c r="M141" s="98"/>
      <c r="N141" s="98"/>
      <c r="O141" s="98"/>
      <c r="P141" s="98"/>
      <c r="Q141" s="98"/>
      <c r="R141" s="98"/>
      <c r="S141" s="98"/>
      <c r="T141" s="98"/>
      <c r="U141" s="98"/>
      <c r="V141" s="99"/>
    </row>
    <row r="142" spans="2:22" x14ac:dyDescent="0.2">
      <c r="B142" s="97" t="s">
        <v>366</v>
      </c>
      <c r="C142" s="98"/>
      <c r="D142" s="98"/>
      <c r="E142" s="98"/>
      <c r="F142" s="98"/>
      <c r="G142" s="98"/>
      <c r="H142" s="98"/>
      <c r="I142" s="98"/>
      <c r="J142" s="98"/>
      <c r="K142" s="98"/>
      <c r="L142" s="98"/>
      <c r="M142" s="98"/>
      <c r="N142" s="98"/>
      <c r="O142" s="98"/>
      <c r="P142" s="98"/>
      <c r="Q142" s="98"/>
      <c r="R142" s="98"/>
      <c r="S142" s="98"/>
      <c r="T142" s="98"/>
      <c r="U142" s="98"/>
      <c r="V142" s="99"/>
    </row>
    <row r="143" spans="2:22" x14ac:dyDescent="0.2">
      <c r="B143" s="251" t="s">
        <v>371</v>
      </c>
      <c r="C143" s="252"/>
      <c r="D143" s="252"/>
      <c r="E143" s="252"/>
      <c r="F143" s="252"/>
      <c r="G143" s="252"/>
      <c r="H143" s="252"/>
      <c r="I143" s="252"/>
      <c r="J143" s="252"/>
      <c r="K143" s="252"/>
      <c r="L143" s="252"/>
      <c r="M143" s="252"/>
      <c r="N143" s="252"/>
      <c r="O143" s="252"/>
      <c r="P143" s="252"/>
      <c r="Q143" s="252"/>
      <c r="R143" s="252"/>
      <c r="S143" s="252"/>
      <c r="T143" s="252"/>
      <c r="U143" s="252"/>
      <c r="V143" s="253"/>
    </row>
    <row r="144" spans="2:22" x14ac:dyDescent="0.2">
      <c r="B144" s="251"/>
      <c r="C144" s="252"/>
      <c r="D144" s="252"/>
      <c r="E144" s="252"/>
      <c r="F144" s="252"/>
      <c r="G144" s="252"/>
      <c r="H144" s="252"/>
      <c r="I144" s="252"/>
      <c r="J144" s="252"/>
      <c r="K144" s="252"/>
      <c r="L144" s="252"/>
      <c r="M144" s="252"/>
      <c r="N144" s="252"/>
      <c r="O144" s="252"/>
      <c r="P144" s="252"/>
      <c r="Q144" s="252"/>
      <c r="R144" s="252"/>
      <c r="S144" s="252"/>
      <c r="T144" s="252"/>
      <c r="U144" s="252"/>
      <c r="V144" s="253"/>
    </row>
    <row r="145" spans="2:22" x14ac:dyDescent="0.2">
      <c r="B145" s="152" t="s">
        <v>367</v>
      </c>
      <c r="C145" s="150"/>
      <c r="D145" s="150"/>
      <c r="E145" s="150"/>
      <c r="F145" s="150"/>
      <c r="G145" s="150"/>
      <c r="H145" s="150"/>
      <c r="I145" s="150"/>
      <c r="J145" s="150"/>
      <c r="K145" s="150"/>
      <c r="L145" s="150"/>
      <c r="M145" s="150"/>
      <c r="N145" s="150"/>
      <c r="O145" s="150"/>
      <c r="P145" s="150"/>
      <c r="Q145" s="150"/>
      <c r="R145" s="150"/>
      <c r="S145" s="150"/>
      <c r="T145" s="150"/>
      <c r="U145" s="150"/>
      <c r="V145" s="151"/>
    </row>
    <row r="146" spans="2:22" x14ac:dyDescent="0.2">
      <c r="B146" s="152"/>
      <c r="C146" s="150"/>
      <c r="D146" s="150"/>
      <c r="E146" s="150"/>
      <c r="F146" s="150"/>
      <c r="G146" s="150"/>
      <c r="H146" s="150"/>
      <c r="I146" s="150"/>
      <c r="J146" s="150"/>
      <c r="K146" s="150"/>
      <c r="L146" s="150"/>
      <c r="M146" s="150"/>
      <c r="N146" s="150"/>
      <c r="O146" s="150"/>
      <c r="P146" s="150"/>
      <c r="Q146" s="150"/>
      <c r="R146" s="150"/>
      <c r="S146" s="150"/>
      <c r="T146" s="150"/>
      <c r="U146" s="150"/>
      <c r="V146" s="151"/>
    </row>
    <row r="147" spans="2:22" ht="13.5" thickBot="1" x14ac:dyDescent="0.25">
      <c r="B147" s="97"/>
      <c r="C147" s="98"/>
      <c r="D147" s="98"/>
      <c r="E147" s="98"/>
      <c r="F147" s="98"/>
      <c r="G147" s="98"/>
      <c r="H147" s="98"/>
      <c r="I147" s="98"/>
      <c r="J147" s="98"/>
      <c r="K147" s="98"/>
      <c r="L147" s="98"/>
      <c r="M147" s="98"/>
      <c r="N147" s="98"/>
      <c r="O147" s="98"/>
      <c r="P147" s="98"/>
      <c r="Q147" s="98"/>
      <c r="R147" s="98"/>
      <c r="S147" s="98"/>
      <c r="T147" s="98"/>
      <c r="U147" s="98"/>
      <c r="V147" s="99"/>
    </row>
    <row r="148" spans="2:22" ht="51" customHeight="1" thickBot="1" x14ac:dyDescent="0.25">
      <c r="B148" s="97"/>
      <c r="C148" s="161" t="s">
        <v>368</v>
      </c>
      <c r="D148" s="162" t="s">
        <v>369</v>
      </c>
      <c r="E148" s="163" t="s">
        <v>370</v>
      </c>
      <c r="F148" s="164" t="s">
        <v>374</v>
      </c>
      <c r="G148" s="165" t="s">
        <v>373</v>
      </c>
      <c r="H148" s="98"/>
      <c r="I148" s="98"/>
      <c r="J148" s="98"/>
      <c r="K148" s="98"/>
      <c r="L148" s="98"/>
      <c r="M148" s="98"/>
      <c r="N148" s="98"/>
      <c r="O148" s="98"/>
      <c r="P148" s="98"/>
      <c r="Q148" s="98"/>
      <c r="R148" s="98"/>
      <c r="S148" s="98"/>
      <c r="T148" s="98"/>
      <c r="U148" s="98"/>
      <c r="V148" s="99"/>
    </row>
    <row r="149" spans="2:22" x14ac:dyDescent="0.2">
      <c r="B149" s="97"/>
      <c r="C149" s="166">
        <v>-50000</v>
      </c>
      <c r="D149" s="167">
        <v>-9821</v>
      </c>
      <c r="E149" s="158"/>
      <c r="F149" s="160"/>
      <c r="G149" s="159"/>
      <c r="H149" s="98"/>
      <c r="I149" s="98"/>
      <c r="J149" s="98"/>
      <c r="K149" s="98"/>
      <c r="L149" s="98"/>
      <c r="M149" s="98"/>
      <c r="N149" s="98"/>
      <c r="O149" s="98"/>
      <c r="P149" s="98"/>
      <c r="Q149" s="98"/>
      <c r="R149" s="98"/>
      <c r="S149" s="98"/>
      <c r="T149" s="98"/>
      <c r="U149" s="98"/>
      <c r="V149" s="99"/>
    </row>
    <row r="150" spans="2:22" x14ac:dyDescent="0.2">
      <c r="B150" s="97"/>
      <c r="C150" s="168">
        <v>0</v>
      </c>
      <c r="D150" s="169">
        <v>6</v>
      </c>
      <c r="E150" s="153">
        <f t="shared" ref="E150:E181" si="1">D150-D149</f>
        <v>9827</v>
      </c>
      <c r="F150" s="88">
        <f t="shared" ref="F150:F181" si="2">E150-$J$211</f>
        <v>-1473.7796610169498</v>
      </c>
      <c r="G150" s="154">
        <f>G149+F150</f>
        <v>-1473.7796610169498</v>
      </c>
      <c r="H150" s="98"/>
      <c r="I150" s="98"/>
      <c r="J150" s="98"/>
      <c r="K150" s="98"/>
      <c r="L150" s="98"/>
      <c r="M150" s="98"/>
      <c r="N150" s="98"/>
      <c r="O150" s="98"/>
      <c r="P150" s="98"/>
      <c r="Q150" s="98"/>
      <c r="R150" s="98"/>
      <c r="S150" s="98"/>
      <c r="T150" s="98"/>
      <c r="U150" s="98"/>
      <c r="V150" s="99"/>
    </row>
    <row r="151" spans="2:22" x14ac:dyDescent="0.2">
      <c r="B151" s="97"/>
      <c r="C151" s="168">
        <v>50000</v>
      </c>
      <c r="D151" s="169">
        <v>9969</v>
      </c>
      <c r="E151" s="153">
        <f t="shared" si="1"/>
        <v>9963</v>
      </c>
      <c r="F151" s="88">
        <f t="shared" si="2"/>
        <v>-1337.7796610169498</v>
      </c>
      <c r="G151" s="154">
        <f>G150+F151</f>
        <v>-2811.5593220338997</v>
      </c>
      <c r="H151" s="98"/>
      <c r="I151" s="98"/>
      <c r="J151" s="98"/>
      <c r="K151" s="98"/>
      <c r="L151" s="98"/>
      <c r="M151" s="98"/>
      <c r="N151" s="98"/>
      <c r="O151" s="98"/>
      <c r="P151" s="98"/>
      <c r="Q151" s="98"/>
      <c r="R151" s="98"/>
      <c r="S151" s="98"/>
      <c r="T151" s="98"/>
      <c r="U151" s="98"/>
      <c r="V151" s="99"/>
    </row>
    <row r="152" spans="2:22" x14ac:dyDescent="0.2">
      <c r="B152" s="97"/>
      <c r="C152" s="168">
        <v>100000</v>
      </c>
      <c r="D152" s="169">
        <v>20054</v>
      </c>
      <c r="E152" s="153">
        <f t="shared" si="1"/>
        <v>10085</v>
      </c>
      <c r="F152" s="88">
        <f t="shared" si="2"/>
        <v>-1215.7796610169498</v>
      </c>
      <c r="G152" s="154">
        <f t="shared" ref="G152:G208" si="3">G151+F152</f>
        <v>-4027.3389830508495</v>
      </c>
      <c r="H152" s="98"/>
      <c r="I152" s="98"/>
      <c r="J152" s="98"/>
      <c r="K152" s="98"/>
      <c r="L152" s="98"/>
      <c r="M152" s="98"/>
      <c r="N152" s="98"/>
      <c r="O152" s="98"/>
      <c r="P152" s="98"/>
      <c r="Q152" s="98"/>
      <c r="R152" s="98"/>
      <c r="S152" s="98"/>
      <c r="T152" s="98"/>
      <c r="U152" s="98"/>
      <c r="V152" s="99"/>
    </row>
    <row r="153" spans="2:22" x14ac:dyDescent="0.2">
      <c r="B153" s="97"/>
      <c r="C153" s="168">
        <v>150000</v>
      </c>
      <c r="D153" s="169">
        <v>30275</v>
      </c>
      <c r="E153" s="153">
        <f t="shared" si="1"/>
        <v>10221</v>
      </c>
      <c r="F153" s="88">
        <f t="shared" si="2"/>
        <v>-1079.7796610169498</v>
      </c>
      <c r="G153" s="154">
        <f t="shared" si="3"/>
        <v>-5107.1186440677993</v>
      </c>
      <c r="H153" s="98"/>
      <c r="I153" s="98"/>
      <c r="J153" s="98"/>
      <c r="K153" s="98"/>
      <c r="L153" s="98"/>
      <c r="M153" s="98"/>
      <c r="N153" s="98"/>
      <c r="O153" s="98"/>
      <c r="P153" s="98"/>
      <c r="Q153" s="98"/>
      <c r="R153" s="98"/>
      <c r="S153" s="98"/>
      <c r="T153" s="98"/>
      <c r="U153" s="98"/>
      <c r="V153" s="99"/>
    </row>
    <row r="154" spans="2:22" x14ac:dyDescent="0.2">
      <c r="B154" s="97"/>
      <c r="C154" s="168">
        <v>200000</v>
      </c>
      <c r="D154" s="169">
        <v>40625</v>
      </c>
      <c r="E154" s="153">
        <f t="shared" si="1"/>
        <v>10350</v>
      </c>
      <c r="F154" s="88">
        <f t="shared" si="2"/>
        <v>-950.77966101694983</v>
      </c>
      <c r="G154" s="154">
        <f t="shared" si="3"/>
        <v>-6057.8983050847492</v>
      </c>
      <c r="H154" s="98"/>
      <c r="I154" s="98"/>
      <c r="J154" s="98"/>
      <c r="K154" s="98"/>
      <c r="L154" s="98"/>
      <c r="M154" s="98"/>
      <c r="N154" s="98"/>
      <c r="O154" s="98"/>
      <c r="P154" s="98"/>
      <c r="Q154" s="98"/>
      <c r="R154" s="98"/>
      <c r="S154" s="98"/>
      <c r="T154" s="98"/>
      <c r="U154" s="98"/>
      <c r="V154" s="99"/>
    </row>
    <row r="155" spans="2:22" x14ac:dyDescent="0.2">
      <c r="B155" s="97"/>
      <c r="C155" s="168">
        <v>250000</v>
      </c>
      <c r="D155" s="169">
        <v>51084</v>
      </c>
      <c r="E155" s="153">
        <f t="shared" si="1"/>
        <v>10459</v>
      </c>
      <c r="F155" s="88">
        <f t="shared" si="2"/>
        <v>-841.77966101694983</v>
      </c>
      <c r="G155" s="154">
        <f t="shared" si="3"/>
        <v>-6899.677966101699</v>
      </c>
      <c r="H155" s="98"/>
      <c r="I155" s="98"/>
      <c r="J155" s="98"/>
      <c r="K155" s="98"/>
      <c r="L155" s="98"/>
      <c r="M155" s="98"/>
      <c r="N155" s="98"/>
      <c r="O155" s="98"/>
      <c r="P155" s="98"/>
      <c r="Q155" s="98"/>
      <c r="R155" s="98"/>
      <c r="S155" s="98"/>
      <c r="T155" s="98"/>
      <c r="U155" s="98"/>
      <c r="V155" s="99"/>
    </row>
    <row r="156" spans="2:22" x14ac:dyDescent="0.2">
      <c r="B156" s="97"/>
      <c r="C156" s="168">
        <v>300000</v>
      </c>
      <c r="D156" s="169">
        <v>61637</v>
      </c>
      <c r="E156" s="153">
        <f t="shared" si="1"/>
        <v>10553</v>
      </c>
      <c r="F156" s="88">
        <f t="shared" si="2"/>
        <v>-747.77966101694983</v>
      </c>
      <c r="G156" s="154">
        <f t="shared" si="3"/>
        <v>-7647.4576271186488</v>
      </c>
      <c r="H156" s="98"/>
      <c r="I156" s="98"/>
      <c r="J156" s="98"/>
      <c r="K156" s="98"/>
      <c r="L156" s="98"/>
      <c r="M156" s="98"/>
      <c r="N156" s="98"/>
      <c r="O156" s="98"/>
      <c r="P156" s="98"/>
      <c r="Q156" s="98"/>
      <c r="R156" s="98"/>
      <c r="S156" s="98"/>
      <c r="T156" s="98"/>
      <c r="U156" s="98"/>
      <c r="V156" s="99"/>
    </row>
    <row r="157" spans="2:22" x14ac:dyDescent="0.2">
      <c r="B157" s="97"/>
      <c r="C157" s="168">
        <v>350000</v>
      </c>
      <c r="D157" s="169">
        <v>72298</v>
      </c>
      <c r="E157" s="153">
        <f t="shared" si="1"/>
        <v>10661</v>
      </c>
      <c r="F157" s="88">
        <f t="shared" si="2"/>
        <v>-639.77966101694983</v>
      </c>
      <c r="G157" s="154">
        <f t="shared" si="3"/>
        <v>-8287.2372881355986</v>
      </c>
      <c r="H157" s="98"/>
      <c r="I157" s="98"/>
      <c r="J157" s="98"/>
      <c r="K157" s="98"/>
      <c r="L157" s="98"/>
      <c r="M157" s="98"/>
      <c r="N157" s="98"/>
      <c r="O157" s="98"/>
      <c r="P157" s="98"/>
      <c r="Q157" s="98"/>
      <c r="R157" s="98"/>
      <c r="S157" s="98"/>
      <c r="T157" s="98"/>
      <c r="U157" s="98"/>
      <c r="V157" s="99"/>
    </row>
    <row r="158" spans="2:22" x14ac:dyDescent="0.2">
      <c r="B158" s="97"/>
      <c r="C158" s="168">
        <v>400000</v>
      </c>
      <c r="D158" s="169">
        <v>83077</v>
      </c>
      <c r="E158" s="153">
        <f t="shared" si="1"/>
        <v>10779</v>
      </c>
      <c r="F158" s="88">
        <f t="shared" si="2"/>
        <v>-521.77966101694983</v>
      </c>
      <c r="G158" s="154">
        <f t="shared" si="3"/>
        <v>-8809.0169491525485</v>
      </c>
      <c r="H158" s="98"/>
      <c r="I158" s="98"/>
      <c r="J158" s="98"/>
      <c r="K158" s="98"/>
      <c r="L158" s="98"/>
      <c r="M158" s="98"/>
      <c r="N158" s="98"/>
      <c r="O158" s="98"/>
      <c r="P158" s="98"/>
      <c r="Q158" s="98"/>
      <c r="R158" s="98"/>
      <c r="S158" s="98"/>
      <c r="T158" s="98"/>
      <c r="U158" s="98"/>
      <c r="V158" s="99"/>
    </row>
    <row r="159" spans="2:22" x14ac:dyDescent="0.2">
      <c r="B159" s="97"/>
      <c r="C159" s="168">
        <v>450000</v>
      </c>
      <c r="D159" s="169">
        <v>93970</v>
      </c>
      <c r="E159" s="153">
        <f t="shared" si="1"/>
        <v>10893</v>
      </c>
      <c r="F159" s="88">
        <f t="shared" si="2"/>
        <v>-407.77966101694983</v>
      </c>
      <c r="G159" s="154">
        <f t="shared" si="3"/>
        <v>-9216.7966101694983</v>
      </c>
      <c r="H159" s="98"/>
      <c r="I159" s="98"/>
      <c r="J159" s="98"/>
      <c r="K159" s="98"/>
      <c r="L159" s="98"/>
      <c r="M159" s="98"/>
      <c r="N159" s="98"/>
      <c r="O159" s="98"/>
      <c r="P159" s="98"/>
      <c r="Q159" s="98"/>
      <c r="R159" s="98"/>
      <c r="S159" s="98"/>
      <c r="T159" s="98"/>
      <c r="U159" s="98"/>
      <c r="V159" s="99"/>
    </row>
    <row r="160" spans="2:22" x14ac:dyDescent="0.2">
      <c r="B160" s="97"/>
      <c r="C160" s="168">
        <v>500000</v>
      </c>
      <c r="D160" s="169">
        <v>104983</v>
      </c>
      <c r="E160" s="153">
        <f t="shared" si="1"/>
        <v>11013</v>
      </c>
      <c r="F160" s="88">
        <f t="shared" si="2"/>
        <v>-287.77966101694983</v>
      </c>
      <c r="G160" s="154">
        <f t="shared" si="3"/>
        <v>-9504.5762711864481</v>
      </c>
      <c r="H160" s="98"/>
      <c r="I160" s="98"/>
      <c r="J160" s="98"/>
      <c r="K160" s="98"/>
      <c r="L160" s="98"/>
      <c r="M160" s="98"/>
      <c r="N160" s="98"/>
      <c r="O160" s="98"/>
      <c r="P160" s="98"/>
      <c r="Q160" s="98"/>
      <c r="R160" s="98"/>
      <c r="S160" s="98"/>
      <c r="T160" s="98"/>
      <c r="U160" s="98"/>
      <c r="V160" s="99"/>
    </row>
    <row r="161" spans="2:22" x14ac:dyDescent="0.2">
      <c r="B161" s="97"/>
      <c r="C161" s="168">
        <v>550000</v>
      </c>
      <c r="D161" s="169">
        <v>116091</v>
      </c>
      <c r="E161" s="153">
        <f t="shared" si="1"/>
        <v>11108</v>
      </c>
      <c r="F161" s="88">
        <f t="shared" si="2"/>
        <v>-192.77966101694983</v>
      </c>
      <c r="G161" s="154">
        <f t="shared" si="3"/>
        <v>-9697.355932203398</v>
      </c>
      <c r="H161" s="98"/>
      <c r="I161" s="98"/>
      <c r="J161" s="98"/>
      <c r="K161" s="98"/>
      <c r="L161" s="98"/>
      <c r="M161" s="98"/>
      <c r="N161" s="98"/>
      <c r="O161" s="98"/>
      <c r="P161" s="98"/>
      <c r="Q161" s="98"/>
      <c r="R161" s="98"/>
      <c r="S161" s="98"/>
      <c r="T161" s="98"/>
      <c r="U161" s="98"/>
      <c r="V161" s="99"/>
    </row>
    <row r="162" spans="2:22" x14ac:dyDescent="0.2">
      <c r="B162" s="97"/>
      <c r="C162" s="168">
        <v>600000</v>
      </c>
      <c r="D162" s="169">
        <v>127273</v>
      </c>
      <c r="E162" s="153">
        <f t="shared" si="1"/>
        <v>11182</v>
      </c>
      <c r="F162" s="88">
        <f t="shared" si="2"/>
        <v>-118.77966101694983</v>
      </c>
      <c r="G162" s="154">
        <f t="shared" si="3"/>
        <v>-9816.1355932203478</v>
      </c>
      <c r="H162" s="98"/>
      <c r="I162" s="98"/>
      <c r="J162" s="98"/>
      <c r="K162" s="98"/>
      <c r="L162" s="98"/>
      <c r="M162" s="98"/>
      <c r="N162" s="98"/>
      <c r="O162" s="98"/>
      <c r="P162" s="98"/>
      <c r="Q162" s="98"/>
      <c r="R162" s="98"/>
      <c r="S162" s="98"/>
      <c r="T162" s="98"/>
      <c r="U162" s="98"/>
      <c r="V162" s="99"/>
    </row>
    <row r="163" spans="2:22" x14ac:dyDescent="0.2">
      <c r="B163" s="97"/>
      <c r="C163" s="168">
        <v>650000</v>
      </c>
      <c r="D163" s="169">
        <v>138542</v>
      </c>
      <c r="E163" s="153">
        <f t="shared" si="1"/>
        <v>11269</v>
      </c>
      <c r="F163" s="88">
        <f t="shared" si="2"/>
        <v>-31.779661016949831</v>
      </c>
      <c r="G163" s="154">
        <f t="shared" si="3"/>
        <v>-9847.9152542372976</v>
      </c>
      <c r="H163" s="98"/>
      <c r="I163" s="98"/>
      <c r="J163" s="98"/>
      <c r="K163" s="98"/>
      <c r="L163" s="98"/>
      <c r="M163" s="98"/>
      <c r="N163" s="98"/>
      <c r="O163" s="98"/>
      <c r="P163" s="98"/>
      <c r="Q163" s="98"/>
      <c r="R163" s="98"/>
      <c r="S163" s="98"/>
      <c r="T163" s="98"/>
      <c r="U163" s="98"/>
      <c r="V163" s="99"/>
    </row>
    <row r="164" spans="2:22" x14ac:dyDescent="0.2">
      <c r="B164" s="97"/>
      <c r="C164" s="168">
        <v>700000</v>
      </c>
      <c r="D164" s="169">
        <v>149900</v>
      </c>
      <c r="E164" s="153">
        <f t="shared" si="1"/>
        <v>11358</v>
      </c>
      <c r="F164" s="88">
        <f t="shared" si="2"/>
        <v>57.220338983050169</v>
      </c>
      <c r="G164" s="154">
        <f t="shared" si="3"/>
        <v>-9790.6949152542475</v>
      </c>
      <c r="H164" s="98"/>
      <c r="I164" s="98"/>
      <c r="J164" s="98"/>
      <c r="K164" s="98"/>
      <c r="L164" s="98"/>
      <c r="M164" s="98"/>
      <c r="N164" s="98"/>
      <c r="O164" s="98"/>
      <c r="P164" s="98"/>
      <c r="Q164" s="98"/>
      <c r="R164" s="98"/>
      <c r="S164" s="98"/>
      <c r="T164" s="98"/>
      <c r="U164" s="98"/>
      <c r="V164" s="99"/>
    </row>
    <row r="165" spans="2:22" x14ac:dyDescent="0.2">
      <c r="B165" s="97"/>
      <c r="C165" s="168">
        <v>750000</v>
      </c>
      <c r="D165" s="169">
        <v>161347</v>
      </c>
      <c r="E165" s="153">
        <f t="shared" si="1"/>
        <v>11447</v>
      </c>
      <c r="F165" s="88">
        <f t="shared" si="2"/>
        <v>146.22033898305017</v>
      </c>
      <c r="G165" s="154">
        <f t="shared" si="3"/>
        <v>-9644.4745762711973</v>
      </c>
      <c r="H165" s="98"/>
      <c r="I165" s="98"/>
      <c r="J165" s="98"/>
      <c r="K165" s="98"/>
      <c r="L165" s="98"/>
      <c r="M165" s="98"/>
      <c r="N165" s="98"/>
      <c r="O165" s="98"/>
      <c r="P165" s="98"/>
      <c r="Q165" s="98"/>
      <c r="R165" s="98"/>
      <c r="S165" s="98"/>
      <c r="T165" s="98"/>
      <c r="U165" s="98"/>
      <c r="V165" s="99"/>
    </row>
    <row r="166" spans="2:22" x14ac:dyDescent="0.2">
      <c r="B166" s="97"/>
      <c r="C166" s="168">
        <v>800000</v>
      </c>
      <c r="D166" s="169">
        <v>172877</v>
      </c>
      <c r="E166" s="153">
        <f t="shared" si="1"/>
        <v>11530</v>
      </c>
      <c r="F166" s="88">
        <f t="shared" si="2"/>
        <v>229.22033898305017</v>
      </c>
      <c r="G166" s="154">
        <f t="shared" si="3"/>
        <v>-9415.2542372881471</v>
      </c>
      <c r="H166" s="98"/>
      <c r="I166" s="98"/>
      <c r="J166" s="98"/>
      <c r="K166" s="98"/>
      <c r="L166" s="98"/>
      <c r="M166" s="98"/>
      <c r="N166" s="98"/>
      <c r="O166" s="98"/>
      <c r="P166" s="98"/>
      <c r="Q166" s="98"/>
      <c r="R166" s="98"/>
      <c r="S166" s="98"/>
      <c r="T166" s="98"/>
      <c r="U166" s="98"/>
      <c r="V166" s="99"/>
    </row>
    <row r="167" spans="2:22" x14ac:dyDescent="0.2">
      <c r="B167" s="97"/>
      <c r="C167" s="168">
        <v>850000</v>
      </c>
      <c r="D167" s="169">
        <v>184494</v>
      </c>
      <c r="E167" s="153">
        <f t="shared" si="1"/>
        <v>11617</v>
      </c>
      <c r="F167" s="88">
        <f t="shared" si="2"/>
        <v>316.22033898305017</v>
      </c>
      <c r="G167" s="154">
        <f t="shared" si="3"/>
        <v>-9099.033898305097</v>
      </c>
      <c r="H167" s="98"/>
      <c r="I167" s="98"/>
      <c r="J167" s="98"/>
      <c r="K167" s="98"/>
      <c r="L167" s="98"/>
      <c r="M167" s="98"/>
      <c r="N167" s="98"/>
      <c r="O167" s="98"/>
      <c r="P167" s="98"/>
      <c r="Q167" s="98"/>
      <c r="R167" s="98"/>
      <c r="S167" s="98"/>
      <c r="T167" s="98"/>
      <c r="U167" s="98"/>
      <c r="V167" s="99"/>
    </row>
    <row r="168" spans="2:22" x14ac:dyDescent="0.2">
      <c r="B168" s="97"/>
      <c r="C168" s="168">
        <v>900000</v>
      </c>
      <c r="D168" s="169">
        <v>196182</v>
      </c>
      <c r="E168" s="153">
        <f t="shared" si="1"/>
        <v>11688</v>
      </c>
      <c r="F168" s="88">
        <f t="shared" si="2"/>
        <v>387.22033898305017</v>
      </c>
      <c r="G168" s="154">
        <f t="shared" si="3"/>
        <v>-8711.8135593220468</v>
      </c>
      <c r="H168" s="98"/>
      <c r="I168" s="98"/>
      <c r="J168" s="98"/>
      <c r="K168" s="98"/>
      <c r="L168" s="98"/>
      <c r="M168" s="98"/>
      <c r="N168" s="98"/>
      <c r="O168" s="98"/>
      <c r="P168" s="98"/>
      <c r="Q168" s="98"/>
      <c r="R168" s="98"/>
      <c r="S168" s="98"/>
      <c r="T168" s="98"/>
      <c r="U168" s="98"/>
      <c r="V168" s="99"/>
    </row>
    <row r="169" spans="2:22" x14ac:dyDescent="0.2">
      <c r="B169" s="97"/>
      <c r="C169" s="168">
        <v>950000</v>
      </c>
      <c r="D169" s="169">
        <v>207935</v>
      </c>
      <c r="E169" s="153">
        <f t="shared" si="1"/>
        <v>11753</v>
      </c>
      <c r="F169" s="88">
        <f t="shared" si="2"/>
        <v>452.22033898305017</v>
      </c>
      <c r="G169" s="154">
        <f t="shared" si="3"/>
        <v>-8259.5932203389966</v>
      </c>
      <c r="H169" s="98"/>
      <c r="I169" s="98"/>
      <c r="J169" s="98"/>
      <c r="K169" s="98"/>
      <c r="L169" s="98"/>
      <c r="M169" s="98"/>
      <c r="N169" s="98"/>
      <c r="O169" s="98"/>
      <c r="P169" s="98"/>
      <c r="Q169" s="98"/>
      <c r="R169" s="98"/>
      <c r="S169" s="98"/>
      <c r="T169" s="98"/>
      <c r="U169" s="98"/>
      <c r="V169" s="99"/>
    </row>
    <row r="170" spans="2:22" x14ac:dyDescent="0.2">
      <c r="B170" s="97"/>
      <c r="C170" s="168">
        <v>1000000</v>
      </c>
      <c r="D170" s="169">
        <v>219750</v>
      </c>
      <c r="E170" s="153">
        <f t="shared" si="1"/>
        <v>11815</v>
      </c>
      <c r="F170" s="88">
        <f t="shared" si="2"/>
        <v>514.22033898305017</v>
      </c>
      <c r="G170" s="154">
        <f t="shared" si="3"/>
        <v>-7745.3728813559464</v>
      </c>
      <c r="H170" s="98"/>
      <c r="I170" s="98"/>
      <c r="J170" s="98"/>
      <c r="K170" s="98"/>
      <c r="L170" s="98"/>
      <c r="M170" s="98"/>
      <c r="N170" s="98"/>
      <c r="O170" s="98"/>
      <c r="P170" s="98"/>
      <c r="Q170" s="98"/>
      <c r="R170" s="98"/>
      <c r="S170" s="98"/>
      <c r="T170" s="98"/>
      <c r="U170" s="98"/>
      <c r="V170" s="99"/>
    </row>
    <row r="171" spans="2:22" x14ac:dyDescent="0.2">
      <c r="B171" s="97"/>
      <c r="C171" s="168">
        <v>1050000</v>
      </c>
      <c r="D171" s="169">
        <v>231621</v>
      </c>
      <c r="E171" s="153">
        <f t="shared" si="1"/>
        <v>11871</v>
      </c>
      <c r="F171" s="88">
        <f t="shared" si="2"/>
        <v>570.22033898305017</v>
      </c>
      <c r="G171" s="154">
        <f t="shared" si="3"/>
        <v>-7175.1525423728963</v>
      </c>
      <c r="H171" s="98"/>
      <c r="I171" s="98"/>
      <c r="J171" s="98"/>
      <c r="K171" s="98"/>
      <c r="L171" s="98"/>
      <c r="M171" s="98"/>
      <c r="N171" s="98"/>
      <c r="O171" s="98"/>
      <c r="P171" s="98"/>
      <c r="Q171" s="98"/>
      <c r="R171" s="98"/>
      <c r="S171" s="98"/>
      <c r="T171" s="98"/>
      <c r="U171" s="98"/>
      <c r="V171" s="99"/>
    </row>
    <row r="172" spans="2:22" x14ac:dyDescent="0.2">
      <c r="B172" s="97"/>
      <c r="C172" s="168">
        <v>1100000</v>
      </c>
      <c r="D172" s="169">
        <v>243541</v>
      </c>
      <c r="E172" s="153">
        <f t="shared" si="1"/>
        <v>11920</v>
      </c>
      <c r="F172" s="88">
        <f t="shared" si="2"/>
        <v>619.22033898305017</v>
      </c>
      <c r="G172" s="154">
        <f t="shared" si="3"/>
        <v>-6555.9322033898461</v>
      </c>
      <c r="H172" s="98"/>
      <c r="I172" s="98"/>
      <c r="J172" s="98"/>
      <c r="K172" s="98"/>
      <c r="L172" s="98"/>
      <c r="M172" s="98"/>
      <c r="N172" s="98"/>
      <c r="O172" s="98"/>
      <c r="P172" s="98"/>
      <c r="Q172" s="98"/>
      <c r="R172" s="98"/>
      <c r="S172" s="98"/>
      <c r="T172" s="98"/>
      <c r="U172" s="98"/>
      <c r="V172" s="99"/>
    </row>
    <row r="173" spans="2:22" x14ac:dyDescent="0.2">
      <c r="B173" s="97"/>
      <c r="C173" s="168">
        <v>1150000</v>
      </c>
      <c r="D173" s="169">
        <v>255504</v>
      </c>
      <c r="E173" s="153">
        <f t="shared" si="1"/>
        <v>11963</v>
      </c>
      <c r="F173" s="88">
        <f t="shared" si="2"/>
        <v>662.22033898305017</v>
      </c>
      <c r="G173" s="154">
        <f t="shared" si="3"/>
        <v>-5893.7118644067959</v>
      </c>
      <c r="H173" s="98"/>
      <c r="I173" s="98"/>
      <c r="J173" s="98"/>
      <c r="K173" s="98"/>
      <c r="L173" s="98"/>
      <c r="M173" s="98"/>
      <c r="N173" s="98"/>
      <c r="O173" s="98"/>
      <c r="P173" s="98"/>
      <c r="Q173" s="98"/>
      <c r="R173" s="98"/>
      <c r="S173" s="98"/>
      <c r="T173" s="98"/>
      <c r="U173" s="98"/>
      <c r="V173" s="99"/>
    </row>
    <row r="174" spans="2:22" x14ac:dyDescent="0.2">
      <c r="B174" s="97"/>
      <c r="C174" s="168">
        <v>1200000</v>
      </c>
      <c r="D174" s="169">
        <v>267505</v>
      </c>
      <c r="E174" s="153">
        <f t="shared" si="1"/>
        <v>12001</v>
      </c>
      <c r="F174" s="88">
        <f t="shared" si="2"/>
        <v>700.22033898305017</v>
      </c>
      <c r="G174" s="154">
        <f t="shared" si="3"/>
        <v>-5193.4915254237458</v>
      </c>
      <c r="H174" s="98"/>
      <c r="I174" s="98"/>
      <c r="J174" s="98"/>
      <c r="K174" s="98"/>
      <c r="L174" s="98"/>
      <c r="M174" s="98"/>
      <c r="N174" s="98"/>
      <c r="O174" s="98"/>
      <c r="P174" s="98"/>
      <c r="Q174" s="98"/>
      <c r="R174" s="98"/>
      <c r="S174" s="98"/>
      <c r="T174" s="98"/>
      <c r="U174" s="98"/>
      <c r="V174" s="99"/>
    </row>
    <row r="175" spans="2:22" x14ac:dyDescent="0.2">
      <c r="B175" s="97"/>
      <c r="C175" s="168">
        <v>1250000</v>
      </c>
      <c r="D175" s="169">
        <v>279544</v>
      </c>
      <c r="E175" s="153">
        <f t="shared" si="1"/>
        <v>12039</v>
      </c>
      <c r="F175" s="88">
        <f t="shared" si="2"/>
        <v>738.22033898305017</v>
      </c>
      <c r="G175" s="154">
        <f t="shared" si="3"/>
        <v>-4455.2711864406956</v>
      </c>
      <c r="H175" s="98"/>
      <c r="I175" s="98"/>
      <c r="J175" s="98"/>
      <c r="K175" s="98"/>
      <c r="L175" s="98"/>
      <c r="M175" s="98"/>
      <c r="N175" s="98"/>
      <c r="O175" s="98"/>
      <c r="P175" s="98"/>
      <c r="Q175" s="98"/>
      <c r="R175" s="98"/>
      <c r="S175" s="98"/>
      <c r="T175" s="98"/>
      <c r="U175" s="98"/>
      <c r="V175" s="99"/>
    </row>
    <row r="176" spans="2:22" x14ac:dyDescent="0.2">
      <c r="B176" s="97"/>
      <c r="C176" s="168">
        <v>1300000</v>
      </c>
      <c r="D176" s="169">
        <v>291612</v>
      </c>
      <c r="E176" s="153">
        <f t="shared" si="1"/>
        <v>12068</v>
      </c>
      <c r="F176" s="88">
        <f t="shared" si="2"/>
        <v>767.22033898305017</v>
      </c>
      <c r="G176" s="154">
        <f t="shared" si="3"/>
        <v>-3688.0508474576454</v>
      </c>
      <c r="H176" s="98"/>
      <c r="I176" s="98"/>
      <c r="J176" s="98"/>
      <c r="K176" s="98"/>
      <c r="L176" s="98"/>
      <c r="M176" s="98"/>
      <c r="N176" s="98"/>
      <c r="O176" s="98"/>
      <c r="P176" s="98"/>
      <c r="Q176" s="98"/>
      <c r="R176" s="98"/>
      <c r="S176" s="98"/>
      <c r="T176" s="98"/>
      <c r="U176" s="98"/>
      <c r="V176" s="99"/>
    </row>
    <row r="177" spans="2:22" x14ac:dyDescent="0.2">
      <c r="B177" s="97"/>
      <c r="C177" s="168">
        <v>1350000</v>
      </c>
      <c r="D177" s="169">
        <v>303693</v>
      </c>
      <c r="E177" s="153">
        <f t="shared" si="1"/>
        <v>12081</v>
      </c>
      <c r="F177" s="88">
        <f t="shared" si="2"/>
        <v>780.22033898305017</v>
      </c>
      <c r="G177" s="154">
        <f t="shared" si="3"/>
        <v>-2907.8305084745953</v>
      </c>
      <c r="H177" s="98"/>
      <c r="I177" s="98"/>
      <c r="J177" s="98"/>
      <c r="K177" s="98"/>
      <c r="L177" s="98"/>
      <c r="M177" s="98"/>
      <c r="N177" s="98"/>
      <c r="O177" s="98"/>
      <c r="P177" s="98"/>
      <c r="Q177" s="98"/>
      <c r="R177" s="98"/>
      <c r="S177" s="98"/>
      <c r="T177" s="98"/>
      <c r="U177" s="98"/>
      <c r="V177" s="99"/>
    </row>
    <row r="178" spans="2:22" x14ac:dyDescent="0.2">
      <c r="B178" s="97"/>
      <c r="C178" s="168">
        <v>1400000</v>
      </c>
      <c r="D178" s="169">
        <v>315793</v>
      </c>
      <c r="E178" s="153">
        <f t="shared" si="1"/>
        <v>12100</v>
      </c>
      <c r="F178" s="88">
        <f t="shared" si="2"/>
        <v>799.22033898305017</v>
      </c>
      <c r="G178" s="154">
        <f t="shared" si="3"/>
        <v>-2108.6101694915451</v>
      </c>
      <c r="H178" s="98"/>
      <c r="I178" s="98"/>
      <c r="J178" s="98"/>
      <c r="K178" s="98"/>
      <c r="L178" s="98"/>
      <c r="M178" s="98"/>
      <c r="N178" s="98"/>
      <c r="O178" s="98"/>
      <c r="P178" s="98"/>
      <c r="Q178" s="98"/>
      <c r="R178" s="98"/>
      <c r="S178" s="98"/>
      <c r="T178" s="98"/>
      <c r="U178" s="98"/>
      <c r="V178" s="99"/>
    </row>
    <row r="179" spans="2:22" x14ac:dyDescent="0.2">
      <c r="B179" s="97"/>
      <c r="C179" s="168">
        <v>1450000</v>
      </c>
      <c r="D179" s="169">
        <v>327891</v>
      </c>
      <c r="E179" s="153">
        <f t="shared" si="1"/>
        <v>12098</v>
      </c>
      <c r="F179" s="88">
        <f t="shared" si="2"/>
        <v>797.22033898305017</v>
      </c>
      <c r="G179" s="154">
        <f t="shared" si="3"/>
        <v>-1311.3898305084949</v>
      </c>
      <c r="H179" s="98"/>
      <c r="I179" s="98"/>
      <c r="J179" s="98"/>
      <c r="K179" s="98"/>
      <c r="L179" s="98"/>
      <c r="M179" s="98"/>
      <c r="N179" s="98"/>
      <c r="O179" s="98"/>
      <c r="P179" s="98"/>
      <c r="Q179" s="98"/>
      <c r="R179" s="98"/>
      <c r="S179" s="98"/>
      <c r="T179" s="98"/>
      <c r="U179" s="98"/>
      <c r="V179" s="99"/>
    </row>
    <row r="180" spans="2:22" x14ac:dyDescent="0.2">
      <c r="B180" s="97"/>
      <c r="C180" s="168">
        <v>1500000</v>
      </c>
      <c r="D180" s="169">
        <v>340003</v>
      </c>
      <c r="E180" s="153">
        <f t="shared" si="1"/>
        <v>12112</v>
      </c>
      <c r="F180" s="88">
        <f t="shared" si="2"/>
        <v>811.22033898305017</v>
      </c>
      <c r="G180" s="154">
        <f t="shared" si="3"/>
        <v>-500.16949152544476</v>
      </c>
      <c r="H180" s="98"/>
      <c r="I180" s="98"/>
      <c r="J180" s="98"/>
      <c r="K180" s="98"/>
      <c r="L180" s="98"/>
      <c r="M180" s="98"/>
      <c r="N180" s="98"/>
      <c r="O180" s="98"/>
      <c r="P180" s="98"/>
      <c r="Q180" s="98"/>
      <c r="R180" s="98"/>
      <c r="S180" s="98"/>
      <c r="T180" s="98"/>
      <c r="U180" s="98"/>
      <c r="V180" s="99"/>
    </row>
    <row r="181" spans="2:22" x14ac:dyDescent="0.2">
      <c r="B181" s="97"/>
      <c r="C181" s="168">
        <v>1550000</v>
      </c>
      <c r="D181" s="169">
        <v>352097</v>
      </c>
      <c r="E181" s="153">
        <f t="shared" si="1"/>
        <v>12094</v>
      </c>
      <c r="F181" s="88">
        <f t="shared" si="2"/>
        <v>793.22033898305017</v>
      </c>
      <c r="G181" s="154">
        <f t="shared" si="3"/>
        <v>293.05084745760541</v>
      </c>
      <c r="H181" s="98"/>
      <c r="I181" s="98"/>
      <c r="J181" s="98"/>
      <c r="K181" s="98"/>
      <c r="L181" s="98"/>
      <c r="M181" s="98"/>
      <c r="N181" s="98"/>
      <c r="O181" s="98"/>
      <c r="P181" s="98"/>
      <c r="Q181" s="98"/>
      <c r="R181" s="98"/>
      <c r="S181" s="98"/>
      <c r="T181" s="98"/>
      <c r="U181" s="98"/>
      <c r="V181" s="99"/>
    </row>
    <row r="182" spans="2:22" x14ac:dyDescent="0.2">
      <c r="B182" s="97"/>
      <c r="C182" s="168">
        <v>1600000</v>
      </c>
      <c r="D182" s="169">
        <v>364190</v>
      </c>
      <c r="E182" s="153">
        <f t="shared" ref="E182:E208" si="4">D182-D181</f>
        <v>12093</v>
      </c>
      <c r="F182" s="88">
        <f t="shared" ref="F182:F208" si="5">E182-$J$211</f>
        <v>792.22033898305017</v>
      </c>
      <c r="G182" s="154">
        <f t="shared" si="3"/>
        <v>1085.2711864406556</v>
      </c>
      <c r="H182" s="98"/>
      <c r="I182" s="98"/>
      <c r="J182" s="98"/>
      <c r="K182" s="98"/>
      <c r="L182" s="98"/>
      <c r="M182" s="98"/>
      <c r="N182" s="98"/>
      <c r="O182" s="98"/>
      <c r="P182" s="98"/>
      <c r="Q182" s="98"/>
      <c r="R182" s="98"/>
      <c r="S182" s="98"/>
      <c r="T182" s="98"/>
      <c r="U182" s="98"/>
      <c r="V182" s="99"/>
    </row>
    <row r="183" spans="2:22" x14ac:dyDescent="0.2">
      <c r="B183" s="97"/>
      <c r="C183" s="168">
        <v>1650000</v>
      </c>
      <c r="D183" s="169">
        <v>376265</v>
      </c>
      <c r="E183" s="153">
        <f t="shared" si="4"/>
        <v>12075</v>
      </c>
      <c r="F183" s="88">
        <f t="shared" si="5"/>
        <v>774.22033898305017</v>
      </c>
      <c r="G183" s="154">
        <f t="shared" si="3"/>
        <v>1859.4915254237058</v>
      </c>
      <c r="H183" s="98"/>
      <c r="I183" s="98"/>
      <c r="J183" s="98"/>
      <c r="K183" s="98"/>
      <c r="L183" s="98"/>
      <c r="M183" s="98"/>
      <c r="N183" s="98"/>
      <c r="O183" s="98"/>
      <c r="P183" s="98"/>
      <c r="Q183" s="98"/>
      <c r="R183" s="98"/>
      <c r="S183" s="98"/>
      <c r="T183" s="98"/>
      <c r="U183" s="98"/>
      <c r="V183" s="99"/>
    </row>
    <row r="184" spans="2:22" x14ac:dyDescent="0.2">
      <c r="B184" s="97"/>
      <c r="C184" s="168">
        <v>1700000</v>
      </c>
      <c r="D184" s="169">
        <v>388319</v>
      </c>
      <c r="E184" s="153">
        <f t="shared" si="4"/>
        <v>12054</v>
      </c>
      <c r="F184" s="88">
        <f t="shared" si="5"/>
        <v>753.22033898305017</v>
      </c>
      <c r="G184" s="154">
        <f t="shared" si="3"/>
        <v>2612.7118644067559</v>
      </c>
      <c r="H184" s="98"/>
      <c r="I184" s="98"/>
      <c r="J184" s="98"/>
      <c r="K184" s="98"/>
      <c r="L184" s="98"/>
      <c r="M184" s="98"/>
      <c r="N184" s="98"/>
      <c r="O184" s="98"/>
      <c r="P184" s="98"/>
      <c r="Q184" s="98"/>
      <c r="R184" s="98"/>
      <c r="S184" s="98"/>
      <c r="T184" s="98"/>
      <c r="U184" s="98"/>
      <c r="V184" s="99"/>
    </row>
    <row r="185" spans="2:22" x14ac:dyDescent="0.2">
      <c r="B185" s="97"/>
      <c r="C185" s="168">
        <v>1750000</v>
      </c>
      <c r="D185" s="169">
        <v>400340</v>
      </c>
      <c r="E185" s="153">
        <f t="shared" si="4"/>
        <v>12021</v>
      </c>
      <c r="F185" s="88">
        <f t="shared" si="5"/>
        <v>720.22033898305017</v>
      </c>
      <c r="G185" s="154">
        <f t="shared" si="3"/>
        <v>3332.9322033898061</v>
      </c>
      <c r="H185" s="98"/>
      <c r="I185" s="98"/>
      <c r="J185" s="98"/>
      <c r="K185" s="98"/>
      <c r="L185" s="98"/>
      <c r="M185" s="98"/>
      <c r="N185" s="98"/>
      <c r="O185" s="98"/>
      <c r="P185" s="98"/>
      <c r="Q185" s="98"/>
      <c r="R185" s="98"/>
      <c r="S185" s="98"/>
      <c r="T185" s="98"/>
      <c r="U185" s="98"/>
      <c r="V185" s="99"/>
    </row>
    <row r="186" spans="2:22" x14ac:dyDescent="0.2">
      <c r="B186" s="97"/>
      <c r="C186" s="168">
        <v>1800000</v>
      </c>
      <c r="D186" s="169">
        <v>412325</v>
      </c>
      <c r="E186" s="153">
        <f t="shared" si="4"/>
        <v>11985</v>
      </c>
      <c r="F186" s="88">
        <f t="shared" si="5"/>
        <v>684.22033898305017</v>
      </c>
      <c r="G186" s="154">
        <f t="shared" si="3"/>
        <v>4017.1525423728563</v>
      </c>
      <c r="H186" s="98"/>
      <c r="I186" s="98"/>
      <c r="J186" s="98"/>
      <c r="K186" s="98"/>
      <c r="L186" s="98"/>
      <c r="M186" s="98"/>
      <c r="N186" s="98"/>
      <c r="O186" s="98"/>
      <c r="P186" s="98"/>
      <c r="Q186" s="98"/>
      <c r="R186" s="98"/>
      <c r="S186" s="98"/>
      <c r="T186" s="98"/>
      <c r="U186" s="98"/>
      <c r="V186" s="99"/>
    </row>
    <row r="187" spans="2:22" x14ac:dyDescent="0.2">
      <c r="B187" s="97"/>
      <c r="C187" s="168">
        <v>1850000</v>
      </c>
      <c r="D187" s="169">
        <v>424266</v>
      </c>
      <c r="E187" s="153">
        <f t="shared" si="4"/>
        <v>11941</v>
      </c>
      <c r="F187" s="88">
        <f t="shared" si="5"/>
        <v>640.22033898305017</v>
      </c>
      <c r="G187" s="154">
        <f t="shared" si="3"/>
        <v>4657.3728813559064</v>
      </c>
      <c r="H187" s="98"/>
      <c r="I187" s="98"/>
      <c r="J187" s="98"/>
      <c r="K187" s="98"/>
      <c r="L187" s="98"/>
      <c r="M187" s="98"/>
      <c r="N187" s="98"/>
      <c r="O187" s="98"/>
      <c r="P187" s="98"/>
      <c r="Q187" s="98"/>
      <c r="R187" s="98"/>
      <c r="S187" s="98"/>
      <c r="T187" s="98"/>
      <c r="U187" s="98"/>
      <c r="V187" s="99"/>
    </row>
    <row r="188" spans="2:22" x14ac:dyDescent="0.2">
      <c r="B188" s="97"/>
      <c r="C188" s="168">
        <v>1900000</v>
      </c>
      <c r="D188" s="169">
        <v>436156</v>
      </c>
      <c r="E188" s="153">
        <f t="shared" si="4"/>
        <v>11890</v>
      </c>
      <c r="F188" s="88">
        <f t="shared" si="5"/>
        <v>589.22033898305017</v>
      </c>
      <c r="G188" s="154">
        <f t="shared" si="3"/>
        <v>5246.5932203389566</v>
      </c>
      <c r="H188" s="98"/>
      <c r="I188" s="98"/>
      <c r="J188" s="98"/>
      <c r="K188" s="98"/>
      <c r="L188" s="98"/>
      <c r="M188" s="98"/>
      <c r="N188" s="98"/>
      <c r="O188" s="98"/>
      <c r="P188" s="98"/>
      <c r="Q188" s="98"/>
      <c r="R188" s="98"/>
      <c r="S188" s="98"/>
      <c r="T188" s="98"/>
      <c r="U188" s="98"/>
      <c r="V188" s="99"/>
    </row>
    <row r="189" spans="2:22" x14ac:dyDescent="0.2">
      <c r="B189" s="97"/>
      <c r="C189" s="168">
        <v>1950000</v>
      </c>
      <c r="D189" s="169">
        <v>448002</v>
      </c>
      <c r="E189" s="153">
        <f t="shared" si="4"/>
        <v>11846</v>
      </c>
      <c r="F189" s="88">
        <f t="shared" si="5"/>
        <v>545.22033898305017</v>
      </c>
      <c r="G189" s="154">
        <f t="shared" si="3"/>
        <v>5791.8135593220068</v>
      </c>
      <c r="H189" s="98"/>
      <c r="I189" s="98"/>
      <c r="J189" s="98"/>
      <c r="K189" s="98"/>
      <c r="L189" s="98"/>
      <c r="M189" s="98"/>
      <c r="N189" s="98"/>
      <c r="O189" s="98"/>
      <c r="P189" s="98"/>
      <c r="Q189" s="98"/>
      <c r="R189" s="98"/>
      <c r="S189" s="98"/>
      <c r="T189" s="98"/>
      <c r="U189" s="98"/>
      <c r="V189" s="99"/>
    </row>
    <row r="190" spans="2:22" x14ac:dyDescent="0.2">
      <c r="B190" s="97"/>
      <c r="C190" s="168">
        <v>2000000</v>
      </c>
      <c r="D190" s="169">
        <v>459781</v>
      </c>
      <c r="E190" s="153">
        <f t="shared" si="4"/>
        <v>11779</v>
      </c>
      <c r="F190" s="88">
        <f t="shared" si="5"/>
        <v>478.22033898305017</v>
      </c>
      <c r="G190" s="154">
        <f t="shared" si="3"/>
        <v>6270.0338983050569</v>
      </c>
      <c r="H190" s="98"/>
      <c r="I190" s="98"/>
      <c r="J190" s="98"/>
      <c r="K190" s="98"/>
      <c r="L190" s="98"/>
      <c r="M190" s="98"/>
      <c r="N190" s="98"/>
      <c r="O190" s="98"/>
      <c r="P190" s="98"/>
      <c r="Q190" s="98"/>
      <c r="R190" s="98"/>
      <c r="S190" s="98"/>
      <c r="T190" s="98"/>
      <c r="U190" s="98"/>
      <c r="V190" s="99"/>
    </row>
    <row r="191" spans="2:22" x14ac:dyDescent="0.2">
      <c r="B191" s="97"/>
      <c r="C191" s="168">
        <v>2050000</v>
      </c>
      <c r="D191" s="169">
        <v>471510</v>
      </c>
      <c r="E191" s="153">
        <f t="shared" si="4"/>
        <v>11729</v>
      </c>
      <c r="F191" s="88">
        <f t="shared" si="5"/>
        <v>428.22033898305017</v>
      </c>
      <c r="G191" s="154">
        <f t="shared" si="3"/>
        <v>6698.2542372881071</v>
      </c>
      <c r="H191" s="98"/>
      <c r="I191" s="98"/>
      <c r="J191" s="98"/>
      <c r="K191" s="98"/>
      <c r="L191" s="98"/>
      <c r="M191" s="98"/>
      <c r="N191" s="98"/>
      <c r="O191" s="98"/>
      <c r="P191" s="98"/>
      <c r="Q191" s="98"/>
      <c r="R191" s="98"/>
      <c r="S191" s="98"/>
      <c r="T191" s="98"/>
      <c r="U191" s="98"/>
      <c r="V191" s="99"/>
    </row>
    <row r="192" spans="2:22" x14ac:dyDescent="0.2">
      <c r="B192" s="97"/>
      <c r="C192" s="168">
        <v>2100000</v>
      </c>
      <c r="D192" s="169">
        <v>483159</v>
      </c>
      <c r="E192" s="153">
        <f t="shared" si="4"/>
        <v>11649</v>
      </c>
      <c r="F192" s="88">
        <f t="shared" si="5"/>
        <v>348.22033898305017</v>
      </c>
      <c r="G192" s="154">
        <f t="shared" si="3"/>
        <v>7046.4745762711573</v>
      </c>
      <c r="H192" s="98"/>
      <c r="I192" s="98"/>
      <c r="J192" s="98"/>
      <c r="K192" s="98"/>
      <c r="L192" s="98"/>
      <c r="M192" s="98"/>
      <c r="N192" s="98"/>
      <c r="O192" s="98"/>
      <c r="P192" s="98"/>
      <c r="Q192" s="98"/>
      <c r="R192" s="98"/>
      <c r="S192" s="98"/>
      <c r="T192" s="98"/>
      <c r="U192" s="98"/>
      <c r="V192" s="99"/>
    </row>
    <row r="193" spans="2:22" x14ac:dyDescent="0.2">
      <c r="B193" s="97"/>
      <c r="C193" s="168">
        <v>2150000</v>
      </c>
      <c r="D193" s="169">
        <v>494735</v>
      </c>
      <c r="E193" s="153">
        <f t="shared" si="4"/>
        <v>11576</v>
      </c>
      <c r="F193" s="88">
        <f t="shared" si="5"/>
        <v>275.22033898305017</v>
      </c>
      <c r="G193" s="154">
        <f t="shared" si="3"/>
        <v>7321.6949152542074</v>
      </c>
      <c r="H193" s="98"/>
      <c r="I193" s="98"/>
      <c r="J193" s="98"/>
      <c r="K193" s="98"/>
      <c r="L193" s="98"/>
      <c r="M193" s="98"/>
      <c r="N193" s="98"/>
      <c r="O193" s="98"/>
      <c r="P193" s="98"/>
      <c r="Q193" s="98"/>
      <c r="R193" s="98"/>
      <c r="S193" s="98"/>
      <c r="T193" s="98"/>
      <c r="U193" s="98"/>
      <c r="V193" s="99"/>
    </row>
    <row r="194" spans="2:22" x14ac:dyDescent="0.2">
      <c r="B194" s="97"/>
      <c r="C194" s="168">
        <v>2200000</v>
      </c>
      <c r="D194" s="169">
        <v>506243</v>
      </c>
      <c r="E194" s="153">
        <f t="shared" si="4"/>
        <v>11508</v>
      </c>
      <c r="F194" s="88">
        <f t="shared" si="5"/>
        <v>207.22033898305017</v>
      </c>
      <c r="G194" s="154">
        <f t="shared" si="3"/>
        <v>7528.9152542372576</v>
      </c>
      <c r="H194" s="98"/>
      <c r="I194" s="98"/>
      <c r="J194" s="98"/>
      <c r="K194" s="98"/>
      <c r="L194" s="98"/>
      <c r="M194" s="98"/>
      <c r="N194" s="98"/>
      <c r="O194" s="98"/>
      <c r="P194" s="98"/>
      <c r="Q194" s="98"/>
      <c r="R194" s="98"/>
      <c r="S194" s="98"/>
      <c r="T194" s="98"/>
      <c r="U194" s="98"/>
      <c r="V194" s="99"/>
    </row>
    <row r="195" spans="2:22" x14ac:dyDescent="0.2">
      <c r="B195" s="97"/>
      <c r="C195" s="168">
        <v>2250000</v>
      </c>
      <c r="D195" s="169">
        <v>517671</v>
      </c>
      <c r="E195" s="153">
        <f t="shared" si="4"/>
        <v>11428</v>
      </c>
      <c r="F195" s="88">
        <f t="shared" si="5"/>
        <v>127.22033898305017</v>
      </c>
      <c r="G195" s="154">
        <f t="shared" si="3"/>
        <v>7656.1355932203078</v>
      </c>
      <c r="H195" s="98"/>
      <c r="I195" s="98"/>
      <c r="J195" s="98"/>
      <c r="K195" s="98"/>
      <c r="L195" s="98"/>
      <c r="M195" s="98"/>
      <c r="N195" s="98"/>
      <c r="O195" s="98"/>
      <c r="P195" s="98"/>
      <c r="Q195" s="98"/>
      <c r="R195" s="98"/>
      <c r="S195" s="98"/>
      <c r="T195" s="98"/>
      <c r="U195" s="98"/>
      <c r="V195" s="99"/>
    </row>
    <row r="196" spans="2:22" x14ac:dyDescent="0.2">
      <c r="B196" s="97"/>
      <c r="C196" s="168">
        <v>2300000</v>
      </c>
      <c r="D196" s="169">
        <v>529023</v>
      </c>
      <c r="E196" s="153">
        <f t="shared" si="4"/>
        <v>11352</v>
      </c>
      <c r="F196" s="88">
        <f t="shared" si="5"/>
        <v>51.220338983050169</v>
      </c>
      <c r="G196" s="154">
        <f t="shared" si="3"/>
        <v>7707.355932203358</v>
      </c>
      <c r="H196" s="98"/>
      <c r="I196" s="98"/>
      <c r="J196" s="98"/>
      <c r="K196" s="98"/>
      <c r="L196" s="98"/>
      <c r="M196" s="98"/>
      <c r="N196" s="98"/>
      <c r="O196" s="98"/>
      <c r="P196" s="98"/>
      <c r="Q196" s="98"/>
      <c r="R196" s="98"/>
      <c r="S196" s="98"/>
      <c r="T196" s="98"/>
      <c r="U196" s="98"/>
      <c r="V196" s="99"/>
    </row>
    <row r="197" spans="2:22" x14ac:dyDescent="0.2">
      <c r="B197" s="97"/>
      <c r="C197" s="168">
        <v>2350000</v>
      </c>
      <c r="D197" s="169">
        <v>540271</v>
      </c>
      <c r="E197" s="153">
        <f t="shared" si="4"/>
        <v>11248</v>
      </c>
      <c r="F197" s="88">
        <f t="shared" si="5"/>
        <v>-52.779661016949831</v>
      </c>
      <c r="G197" s="154">
        <f t="shared" si="3"/>
        <v>7654.5762711864081</v>
      </c>
      <c r="H197" s="98"/>
      <c r="I197" s="98"/>
      <c r="J197" s="98"/>
      <c r="K197" s="98"/>
      <c r="L197" s="98"/>
      <c r="M197" s="98"/>
      <c r="N197" s="98"/>
      <c r="O197" s="98"/>
      <c r="P197" s="98"/>
      <c r="Q197" s="98"/>
      <c r="R197" s="98"/>
      <c r="S197" s="98"/>
      <c r="T197" s="98"/>
      <c r="U197" s="98"/>
      <c r="V197" s="99"/>
    </row>
    <row r="198" spans="2:22" x14ac:dyDescent="0.2">
      <c r="B198" s="97"/>
      <c r="C198" s="168">
        <v>2400000</v>
      </c>
      <c r="D198" s="169">
        <v>551417</v>
      </c>
      <c r="E198" s="153">
        <f t="shared" si="4"/>
        <v>11146</v>
      </c>
      <c r="F198" s="88">
        <f t="shared" si="5"/>
        <v>-154.77966101694983</v>
      </c>
      <c r="G198" s="154">
        <f t="shared" si="3"/>
        <v>7499.7966101694583</v>
      </c>
      <c r="H198" s="98"/>
      <c r="I198" s="98"/>
      <c r="J198" s="98"/>
      <c r="K198" s="98"/>
      <c r="L198" s="98"/>
      <c r="M198" s="98"/>
      <c r="N198" s="98"/>
      <c r="O198" s="98"/>
      <c r="P198" s="98"/>
      <c r="Q198" s="98"/>
      <c r="R198" s="98"/>
      <c r="S198" s="98"/>
      <c r="T198" s="98"/>
      <c r="U198" s="98"/>
      <c r="V198" s="99"/>
    </row>
    <row r="199" spans="2:22" x14ac:dyDescent="0.2">
      <c r="B199" s="97"/>
      <c r="C199" s="168">
        <v>2450000</v>
      </c>
      <c r="D199" s="169">
        <v>562454</v>
      </c>
      <c r="E199" s="153">
        <f t="shared" si="4"/>
        <v>11037</v>
      </c>
      <c r="F199" s="88">
        <f t="shared" si="5"/>
        <v>-263.77966101694983</v>
      </c>
      <c r="G199" s="154">
        <f t="shared" si="3"/>
        <v>7236.0169491525085</v>
      </c>
      <c r="H199" s="98"/>
      <c r="I199" s="98"/>
      <c r="J199" s="98"/>
      <c r="K199" s="98"/>
      <c r="L199" s="98"/>
      <c r="M199" s="98"/>
      <c r="N199" s="98"/>
      <c r="O199" s="98"/>
      <c r="P199" s="98"/>
      <c r="Q199" s="98"/>
      <c r="R199" s="98"/>
      <c r="S199" s="98"/>
      <c r="T199" s="98"/>
      <c r="U199" s="98"/>
      <c r="V199" s="99"/>
    </row>
    <row r="200" spans="2:22" x14ac:dyDescent="0.2">
      <c r="B200" s="97"/>
      <c r="C200" s="168">
        <v>2500000</v>
      </c>
      <c r="D200" s="169">
        <v>573376</v>
      </c>
      <c r="E200" s="153">
        <f t="shared" si="4"/>
        <v>10922</v>
      </c>
      <c r="F200" s="88">
        <f t="shared" si="5"/>
        <v>-378.77966101694983</v>
      </c>
      <c r="G200" s="154">
        <f t="shared" si="3"/>
        <v>6857.2372881355586</v>
      </c>
      <c r="H200" s="98"/>
      <c r="I200" s="98"/>
      <c r="J200" s="98"/>
      <c r="K200" s="98"/>
      <c r="L200" s="98"/>
      <c r="M200" s="98"/>
      <c r="N200" s="98"/>
      <c r="O200" s="98"/>
      <c r="P200" s="98"/>
      <c r="Q200" s="98"/>
      <c r="R200" s="98"/>
      <c r="S200" s="98"/>
      <c r="T200" s="98"/>
      <c r="U200" s="98"/>
      <c r="V200" s="99"/>
    </row>
    <row r="201" spans="2:22" x14ac:dyDescent="0.2">
      <c r="B201" s="97"/>
      <c r="C201" s="168">
        <v>2550000</v>
      </c>
      <c r="D201" s="169">
        <v>584220</v>
      </c>
      <c r="E201" s="153">
        <f t="shared" si="4"/>
        <v>10844</v>
      </c>
      <c r="F201" s="88">
        <f t="shared" si="5"/>
        <v>-456.77966101694983</v>
      </c>
      <c r="G201" s="154">
        <f t="shared" si="3"/>
        <v>6400.4576271186088</v>
      </c>
      <c r="H201" s="98"/>
      <c r="I201" s="98"/>
      <c r="J201" s="98"/>
      <c r="K201" s="98"/>
      <c r="L201" s="98"/>
      <c r="M201" s="98"/>
      <c r="N201" s="98"/>
      <c r="O201" s="98"/>
      <c r="P201" s="98"/>
      <c r="Q201" s="98"/>
      <c r="R201" s="98"/>
      <c r="S201" s="98"/>
      <c r="T201" s="98"/>
      <c r="U201" s="98"/>
      <c r="V201" s="99"/>
    </row>
    <row r="202" spans="2:22" x14ac:dyDescent="0.2">
      <c r="B202" s="97"/>
      <c r="C202" s="168">
        <v>2600000</v>
      </c>
      <c r="D202" s="169">
        <v>594956</v>
      </c>
      <c r="E202" s="153">
        <f t="shared" si="4"/>
        <v>10736</v>
      </c>
      <c r="F202" s="88">
        <f t="shared" si="5"/>
        <v>-564.77966101694983</v>
      </c>
      <c r="G202" s="154">
        <f t="shared" si="3"/>
        <v>5835.677966101659</v>
      </c>
      <c r="H202" s="98"/>
      <c r="I202" s="98"/>
      <c r="J202" s="98"/>
      <c r="K202" s="98"/>
      <c r="L202" s="98"/>
      <c r="M202" s="98"/>
      <c r="N202" s="98"/>
      <c r="O202" s="98"/>
      <c r="P202" s="98"/>
      <c r="Q202" s="98"/>
      <c r="R202" s="98"/>
      <c r="S202" s="98"/>
      <c r="T202" s="98"/>
      <c r="U202" s="98"/>
      <c r="V202" s="99"/>
    </row>
    <row r="203" spans="2:22" x14ac:dyDescent="0.2">
      <c r="B203" s="97"/>
      <c r="C203" s="168">
        <v>2650000</v>
      </c>
      <c r="D203" s="169">
        <v>605590</v>
      </c>
      <c r="E203" s="153">
        <f t="shared" si="4"/>
        <v>10634</v>
      </c>
      <c r="F203" s="88">
        <f t="shared" si="5"/>
        <v>-666.77966101694983</v>
      </c>
      <c r="G203" s="154">
        <f t="shared" si="3"/>
        <v>5168.8983050847091</v>
      </c>
      <c r="H203" s="98"/>
      <c r="I203" s="98"/>
      <c r="J203" s="98"/>
      <c r="K203" s="98"/>
      <c r="L203" s="98"/>
      <c r="M203" s="98"/>
      <c r="N203" s="98"/>
      <c r="O203" s="98"/>
      <c r="P203" s="98"/>
      <c r="Q203" s="98"/>
      <c r="R203" s="98"/>
      <c r="S203" s="98"/>
      <c r="T203" s="98"/>
      <c r="U203" s="98"/>
      <c r="V203" s="99"/>
    </row>
    <row r="204" spans="2:22" x14ac:dyDescent="0.2">
      <c r="B204" s="97"/>
      <c r="C204" s="168">
        <v>2700000</v>
      </c>
      <c r="D204" s="169">
        <v>616110</v>
      </c>
      <c r="E204" s="153">
        <f t="shared" si="4"/>
        <v>10520</v>
      </c>
      <c r="F204" s="88">
        <f t="shared" si="5"/>
        <v>-780.77966101694983</v>
      </c>
      <c r="G204" s="154">
        <f t="shared" si="3"/>
        <v>4388.1186440677593</v>
      </c>
      <c r="H204" s="98"/>
      <c r="I204" s="98"/>
      <c r="J204" s="98"/>
      <c r="K204" s="98"/>
      <c r="L204" s="98"/>
      <c r="M204" s="98"/>
      <c r="N204" s="98"/>
      <c r="O204" s="98"/>
      <c r="P204" s="98"/>
      <c r="Q204" s="98"/>
      <c r="R204" s="98"/>
      <c r="S204" s="98"/>
      <c r="T204" s="98"/>
      <c r="U204" s="98"/>
      <c r="V204" s="99"/>
    </row>
    <row r="205" spans="2:22" x14ac:dyDescent="0.2">
      <c r="B205" s="97"/>
      <c r="C205" s="168">
        <v>2750000</v>
      </c>
      <c r="D205" s="169">
        <v>626486</v>
      </c>
      <c r="E205" s="153">
        <f t="shared" si="4"/>
        <v>10376</v>
      </c>
      <c r="F205" s="88">
        <f t="shared" si="5"/>
        <v>-924.77966101694983</v>
      </c>
      <c r="G205" s="154">
        <f t="shared" si="3"/>
        <v>3463.3389830508095</v>
      </c>
      <c r="H205" s="98"/>
      <c r="I205" s="98"/>
      <c r="J205" s="98"/>
      <c r="K205" s="98"/>
      <c r="L205" s="98"/>
      <c r="M205" s="98"/>
      <c r="N205" s="98"/>
      <c r="O205" s="98"/>
      <c r="P205" s="98"/>
      <c r="Q205" s="98"/>
      <c r="R205" s="98"/>
      <c r="S205" s="98"/>
      <c r="T205" s="98"/>
      <c r="U205" s="98"/>
      <c r="V205" s="99"/>
    </row>
    <row r="206" spans="2:22" x14ac:dyDescent="0.2">
      <c r="B206" s="97"/>
      <c r="C206" s="168">
        <v>2800000</v>
      </c>
      <c r="D206" s="169">
        <v>636732</v>
      </c>
      <c r="E206" s="153">
        <f t="shared" si="4"/>
        <v>10246</v>
      </c>
      <c r="F206" s="88">
        <f t="shared" si="5"/>
        <v>-1054.7796610169498</v>
      </c>
      <c r="G206" s="154">
        <f t="shared" si="3"/>
        <v>2408.5593220338596</v>
      </c>
      <c r="H206" s="98"/>
      <c r="I206" s="98"/>
      <c r="J206" s="98"/>
      <c r="K206" s="98"/>
      <c r="L206" s="98"/>
      <c r="M206" s="98"/>
      <c r="N206" s="98"/>
      <c r="O206" s="98"/>
      <c r="P206" s="98"/>
      <c r="Q206" s="98"/>
      <c r="R206" s="98"/>
      <c r="S206" s="98"/>
      <c r="T206" s="98"/>
      <c r="U206" s="98"/>
      <c r="V206" s="99"/>
    </row>
    <row r="207" spans="2:22" x14ac:dyDescent="0.2">
      <c r="B207" s="97"/>
      <c r="C207" s="168">
        <v>2850000</v>
      </c>
      <c r="D207" s="169">
        <v>646884</v>
      </c>
      <c r="E207" s="153">
        <f t="shared" si="4"/>
        <v>10152</v>
      </c>
      <c r="F207" s="88">
        <f t="shared" si="5"/>
        <v>-1148.7796610169498</v>
      </c>
      <c r="G207" s="154">
        <f t="shared" si="3"/>
        <v>1259.7796610169098</v>
      </c>
      <c r="H207" s="98"/>
      <c r="I207" s="98"/>
      <c r="J207" s="98"/>
      <c r="K207" s="98"/>
      <c r="L207" s="98"/>
      <c r="M207" s="98"/>
      <c r="N207" s="98"/>
      <c r="O207" s="98"/>
      <c r="P207" s="98"/>
      <c r="Q207" s="98"/>
      <c r="R207" s="98"/>
      <c r="S207" s="98"/>
      <c r="T207" s="98"/>
      <c r="U207" s="98"/>
      <c r="V207" s="99"/>
    </row>
    <row r="208" spans="2:22" ht="13.5" thickBot="1" x14ac:dyDescent="0.25">
      <c r="B208" s="97"/>
      <c r="C208" s="170">
        <v>2900000</v>
      </c>
      <c r="D208" s="171">
        <v>656925</v>
      </c>
      <c r="E208" s="155">
        <f t="shared" si="4"/>
        <v>10041</v>
      </c>
      <c r="F208" s="156">
        <f t="shared" si="5"/>
        <v>-1259.7796610169498</v>
      </c>
      <c r="G208" s="157">
        <f t="shared" si="3"/>
        <v>-4.0017766878008842E-11</v>
      </c>
      <c r="H208" s="98"/>
      <c r="I208" s="98"/>
      <c r="J208" s="98"/>
      <c r="K208" s="98"/>
      <c r="L208" s="98"/>
      <c r="M208" s="98"/>
      <c r="N208" s="98"/>
      <c r="O208" s="98"/>
      <c r="P208" s="98"/>
      <c r="Q208" s="98"/>
      <c r="R208" s="98"/>
      <c r="S208" s="98"/>
      <c r="T208" s="98"/>
      <c r="U208" s="98"/>
      <c r="V208" s="99"/>
    </row>
    <row r="209" spans="2:22" x14ac:dyDescent="0.2">
      <c r="B209" s="97"/>
      <c r="C209" s="98"/>
      <c r="D209" s="98"/>
      <c r="E209" s="98"/>
      <c r="F209" s="98"/>
      <c r="G209" s="98"/>
      <c r="H209" s="98"/>
      <c r="I209" s="98"/>
      <c r="J209" s="98"/>
      <c r="K209" s="98"/>
      <c r="L209" s="98"/>
      <c r="M209" s="98"/>
      <c r="N209" s="98"/>
      <c r="O209" s="98"/>
      <c r="P209" s="98"/>
      <c r="Q209" s="98"/>
      <c r="R209" s="98"/>
      <c r="S209" s="98"/>
      <c r="T209" s="98"/>
      <c r="U209" s="98"/>
      <c r="V209" s="99"/>
    </row>
    <row r="210" spans="2:22" x14ac:dyDescent="0.2">
      <c r="B210" s="97"/>
      <c r="C210" s="98"/>
      <c r="D210" s="98"/>
      <c r="E210" s="98"/>
      <c r="F210" s="98"/>
      <c r="G210" s="98"/>
      <c r="H210" s="98"/>
      <c r="I210" s="98"/>
      <c r="J210" s="98"/>
      <c r="K210" s="98"/>
      <c r="L210" s="98"/>
      <c r="M210" s="98"/>
      <c r="N210" s="98"/>
      <c r="O210" s="98"/>
      <c r="P210" s="98"/>
      <c r="Q210" s="98"/>
      <c r="R210" s="98"/>
      <c r="S210" s="98"/>
      <c r="T210" s="98"/>
      <c r="U210" s="98"/>
      <c r="V210" s="99"/>
    </row>
    <row r="211" spans="2:22" x14ac:dyDescent="0.2">
      <c r="B211" s="97"/>
      <c r="C211" s="172" t="s">
        <v>372</v>
      </c>
      <c r="D211" s="98"/>
      <c r="E211" s="172"/>
      <c r="F211" s="98"/>
      <c r="G211" s="98"/>
      <c r="H211" s="98"/>
      <c r="I211" s="98"/>
      <c r="J211" s="98">
        <f>AVERAGE(E150:E208)</f>
        <v>11300.77966101695</v>
      </c>
      <c r="K211" s="108" t="s">
        <v>375</v>
      </c>
      <c r="L211" s="98"/>
      <c r="M211" s="98"/>
      <c r="N211" s="98"/>
      <c r="O211" s="98"/>
      <c r="P211" s="98"/>
      <c r="Q211" s="98"/>
      <c r="R211" s="98"/>
      <c r="S211" s="98"/>
      <c r="T211" s="98"/>
      <c r="U211" s="98"/>
      <c r="V211" s="99"/>
    </row>
    <row r="212" spans="2:22" x14ac:dyDescent="0.2">
      <c r="B212" s="97"/>
      <c r="C212" s="98"/>
      <c r="D212" s="172"/>
      <c r="E212" s="172"/>
      <c r="F212" s="98"/>
      <c r="G212" s="98"/>
      <c r="H212" s="98"/>
      <c r="I212" s="98"/>
      <c r="J212" s="98"/>
      <c r="K212" s="98"/>
      <c r="L212" s="98"/>
      <c r="M212" s="98"/>
      <c r="N212" s="98"/>
      <c r="O212" s="98"/>
      <c r="P212" s="98"/>
      <c r="Q212" s="98"/>
      <c r="R212" s="98"/>
      <c r="S212" s="98"/>
      <c r="T212" s="98"/>
      <c r="U212" s="98"/>
      <c r="V212" s="99"/>
    </row>
    <row r="213" spans="2:22" x14ac:dyDescent="0.2">
      <c r="B213" s="97"/>
      <c r="C213" s="98">
        <v>50000</v>
      </c>
      <c r="D213" s="108" t="s">
        <v>377</v>
      </c>
      <c r="E213" s="172"/>
      <c r="F213" s="98">
        <f>C213/400</f>
        <v>125</v>
      </c>
      <c r="G213" s="108" t="s">
        <v>345</v>
      </c>
      <c r="H213" s="98"/>
      <c r="I213" s="98"/>
      <c r="J213" s="98"/>
      <c r="K213" s="98"/>
      <c r="L213" s="98"/>
      <c r="M213" s="98"/>
      <c r="N213" s="98"/>
      <c r="O213" s="98"/>
      <c r="P213" s="98"/>
      <c r="Q213" s="98"/>
      <c r="R213" s="98"/>
      <c r="S213" s="98"/>
      <c r="T213" s="98"/>
      <c r="U213" s="98"/>
      <c r="V213" s="99"/>
    </row>
    <row r="214" spans="2:22" x14ac:dyDescent="0.2">
      <c r="B214" s="97"/>
      <c r="C214" s="98"/>
      <c r="D214" s="173"/>
      <c r="E214" s="173"/>
      <c r="F214" s="98"/>
      <c r="G214" s="98"/>
      <c r="H214" s="98"/>
      <c r="I214" s="98"/>
      <c r="J214" s="98"/>
      <c r="K214" s="98"/>
      <c r="L214" s="98"/>
      <c r="M214" s="98"/>
      <c r="N214" s="98"/>
      <c r="O214" s="98"/>
      <c r="P214" s="98"/>
      <c r="Q214" s="98"/>
      <c r="R214" s="98"/>
      <c r="S214" s="98"/>
      <c r="T214" s="98"/>
      <c r="U214" s="98"/>
      <c r="V214" s="99"/>
    </row>
    <row r="215" spans="2:22" x14ac:dyDescent="0.2">
      <c r="B215" s="97"/>
      <c r="C215" s="108" t="s">
        <v>379</v>
      </c>
      <c r="D215" s="98"/>
      <c r="E215" s="98">
        <f>C213/J211</f>
        <v>4.4244734876549687</v>
      </c>
      <c r="F215" s="108" t="s">
        <v>376</v>
      </c>
      <c r="G215" s="98"/>
      <c r="H215" s="98"/>
      <c r="I215" s="98"/>
      <c r="J215" s="98"/>
      <c r="K215" s="98"/>
      <c r="L215" s="98"/>
      <c r="M215" s="98"/>
      <c r="N215" s="98"/>
      <c r="O215" s="98"/>
      <c r="P215" s="98"/>
      <c r="Q215" s="98"/>
      <c r="R215" s="98"/>
      <c r="S215" s="98"/>
      <c r="T215" s="98"/>
      <c r="U215" s="98"/>
      <c r="V215" s="99"/>
    </row>
    <row r="216" spans="2:22" x14ac:dyDescent="0.2">
      <c r="B216" s="97"/>
      <c r="C216" s="98"/>
      <c r="D216" s="98"/>
      <c r="E216" s="98"/>
      <c r="F216" s="98"/>
      <c r="G216" s="98"/>
      <c r="H216" s="98"/>
      <c r="I216" s="98"/>
      <c r="J216" s="98"/>
      <c r="K216" s="98"/>
      <c r="L216" s="98"/>
      <c r="M216" s="98"/>
      <c r="N216" s="98"/>
      <c r="O216" s="98"/>
      <c r="P216" s="98"/>
      <c r="Q216" s="98"/>
      <c r="R216" s="98"/>
      <c r="S216" s="98"/>
      <c r="T216" s="98"/>
      <c r="U216" s="98"/>
      <c r="V216" s="99"/>
    </row>
    <row r="217" spans="2:22" x14ac:dyDescent="0.2">
      <c r="B217" s="97"/>
      <c r="C217" s="108" t="s">
        <v>378</v>
      </c>
      <c r="D217" s="98"/>
      <c r="E217" s="98">
        <f>J211/F213</f>
        <v>90.4062372881356</v>
      </c>
      <c r="F217" s="108" t="s">
        <v>347</v>
      </c>
      <c r="G217" s="98"/>
      <c r="H217" s="98"/>
      <c r="I217" s="98"/>
      <c r="J217" s="98"/>
      <c r="K217" s="98"/>
      <c r="L217" s="98"/>
      <c r="M217" s="98"/>
      <c r="N217" s="98"/>
      <c r="O217" s="98"/>
      <c r="P217" s="98"/>
      <c r="Q217" s="98"/>
      <c r="R217" s="98"/>
      <c r="S217" s="98"/>
      <c r="T217" s="98"/>
      <c r="U217" s="98"/>
      <c r="V217" s="99"/>
    </row>
    <row r="218" spans="2:22" x14ac:dyDescent="0.2">
      <c r="B218" s="97"/>
      <c r="C218" s="98"/>
      <c r="D218" s="98"/>
      <c r="E218" s="98"/>
      <c r="F218" s="98"/>
      <c r="G218" s="98"/>
      <c r="H218" s="98"/>
      <c r="I218" s="98"/>
      <c r="J218" s="98"/>
      <c r="K218" s="98"/>
      <c r="L218" s="98"/>
      <c r="M218" s="98"/>
      <c r="N218" s="98"/>
      <c r="O218" s="98"/>
      <c r="P218" s="98"/>
      <c r="Q218" s="98"/>
      <c r="R218" s="98"/>
      <c r="S218" s="98"/>
      <c r="T218" s="98"/>
      <c r="U218" s="98"/>
      <c r="V218" s="99"/>
    </row>
    <row r="219" spans="2:22" ht="13.5" thickBot="1" x14ac:dyDescent="0.25">
      <c r="B219" s="100"/>
      <c r="C219" s="101"/>
      <c r="D219" s="101"/>
      <c r="E219" s="101"/>
      <c r="F219" s="101"/>
      <c r="G219" s="101"/>
      <c r="H219" s="101"/>
      <c r="I219" s="101"/>
      <c r="J219" s="101"/>
      <c r="K219" s="101"/>
      <c r="L219" s="101"/>
      <c r="M219" s="101"/>
      <c r="N219" s="101"/>
      <c r="O219" s="101"/>
      <c r="P219" s="101"/>
      <c r="Q219" s="101"/>
      <c r="R219" s="101"/>
      <c r="S219" s="101"/>
      <c r="T219" s="101"/>
      <c r="U219" s="101"/>
      <c r="V219" s="102"/>
    </row>
    <row r="220" spans="2:22" x14ac:dyDescent="0.2">
      <c r="B220" s="94"/>
      <c r="C220" s="95"/>
      <c r="D220" s="95"/>
      <c r="E220" s="95"/>
      <c r="F220" s="95"/>
      <c r="G220" s="95"/>
      <c r="H220" s="95"/>
      <c r="I220" s="95"/>
      <c r="J220" s="95"/>
      <c r="K220" s="95"/>
      <c r="L220" s="95"/>
      <c r="M220" s="95"/>
      <c r="N220" s="95"/>
      <c r="O220" s="95"/>
      <c r="P220" s="95"/>
      <c r="Q220" s="95"/>
      <c r="R220" s="95"/>
      <c r="S220" s="95"/>
      <c r="T220" s="95"/>
      <c r="U220" s="95"/>
      <c r="V220" s="96"/>
    </row>
    <row r="221" spans="2:22" x14ac:dyDescent="0.2">
      <c r="B221" s="132" t="s">
        <v>322</v>
      </c>
      <c r="C221" s="98"/>
      <c r="D221" s="98"/>
      <c r="E221" s="98"/>
      <c r="F221" s="98"/>
      <c r="G221" s="98"/>
      <c r="H221" s="98"/>
      <c r="I221" s="98"/>
      <c r="J221" s="98"/>
      <c r="K221" s="98"/>
      <c r="L221" s="98"/>
      <c r="M221" s="98"/>
      <c r="N221" s="98"/>
      <c r="O221" s="98"/>
      <c r="P221" s="98"/>
      <c r="Q221" s="98"/>
      <c r="R221" s="98"/>
      <c r="S221" s="98"/>
      <c r="T221" s="98"/>
      <c r="U221" s="98"/>
      <c r="V221" s="99"/>
    </row>
    <row r="222" spans="2:22" x14ac:dyDescent="0.2">
      <c r="B222" s="97"/>
      <c r="C222" s="98"/>
      <c r="D222" s="98"/>
      <c r="E222" s="98"/>
      <c r="F222" s="98"/>
      <c r="G222" s="98"/>
      <c r="H222" s="98"/>
      <c r="I222" s="98"/>
      <c r="J222" s="98"/>
      <c r="K222" s="98"/>
      <c r="L222" s="98"/>
      <c r="M222" s="98"/>
      <c r="N222" s="98"/>
      <c r="O222" s="98"/>
      <c r="P222" s="98"/>
      <c r="Q222" s="98"/>
      <c r="R222" s="98"/>
      <c r="S222" s="98"/>
      <c r="T222" s="98"/>
      <c r="U222" s="98"/>
      <c r="V222" s="99"/>
    </row>
    <row r="223" spans="2:22" x14ac:dyDescent="0.2">
      <c r="B223" s="133" t="s">
        <v>380</v>
      </c>
      <c r="C223" s="98"/>
      <c r="D223" s="98"/>
      <c r="E223" s="98"/>
      <c r="F223" s="98"/>
      <c r="G223" s="98"/>
      <c r="H223" s="98"/>
      <c r="I223" s="98"/>
      <c r="J223" s="98"/>
      <c r="K223" s="98"/>
      <c r="L223" s="98"/>
      <c r="M223" s="98"/>
      <c r="N223" s="98"/>
      <c r="O223" s="98"/>
      <c r="P223" s="98"/>
      <c r="Q223" s="98"/>
      <c r="R223" s="98"/>
      <c r="S223" s="98"/>
      <c r="T223" s="98"/>
      <c r="U223" s="98"/>
      <c r="V223" s="99"/>
    </row>
    <row r="224" spans="2:22" x14ac:dyDescent="0.2">
      <c r="B224" s="152" t="s">
        <v>381</v>
      </c>
      <c r="C224" s="150"/>
      <c r="D224" s="150"/>
      <c r="E224" s="150"/>
      <c r="F224" s="150"/>
      <c r="G224" s="150"/>
      <c r="H224" s="150"/>
      <c r="I224" s="150"/>
      <c r="J224" s="150"/>
      <c r="K224" s="150"/>
      <c r="L224" s="150"/>
      <c r="M224" s="150"/>
      <c r="N224" s="150"/>
      <c r="O224" s="150"/>
      <c r="P224" s="150"/>
      <c r="Q224" s="150"/>
      <c r="R224" s="150"/>
      <c r="S224" s="150"/>
      <c r="T224" s="150"/>
      <c r="U224" s="150"/>
      <c r="V224" s="151"/>
    </row>
    <row r="225" spans="2:22" x14ac:dyDescent="0.2">
      <c r="B225" s="133" t="s">
        <v>382</v>
      </c>
      <c r="C225" s="98"/>
      <c r="D225" s="98"/>
      <c r="E225" s="98"/>
      <c r="F225" s="98"/>
      <c r="G225" s="98"/>
      <c r="H225" s="98"/>
      <c r="I225" s="98"/>
      <c r="J225" s="98"/>
      <c r="K225" s="98"/>
      <c r="L225" s="98"/>
      <c r="M225" s="98"/>
      <c r="N225" s="98"/>
      <c r="O225" s="98"/>
      <c r="P225" s="98"/>
      <c r="Q225" s="98"/>
      <c r="R225" s="98"/>
      <c r="S225" s="98"/>
      <c r="T225" s="98"/>
      <c r="U225" s="98"/>
      <c r="V225" s="99"/>
    </row>
    <row r="226" spans="2:22" x14ac:dyDescent="0.2">
      <c r="B226" s="133" t="s">
        <v>383</v>
      </c>
      <c r="C226" s="98"/>
      <c r="D226" s="98"/>
      <c r="E226" s="98"/>
      <c r="F226" s="98"/>
      <c r="G226" s="98"/>
      <c r="H226" s="98"/>
      <c r="I226" s="98"/>
      <c r="J226" s="98"/>
      <c r="K226" s="98"/>
      <c r="L226" s="98"/>
      <c r="M226" s="98"/>
      <c r="N226" s="98"/>
      <c r="O226" s="98"/>
      <c r="P226" s="98"/>
      <c r="Q226" s="98"/>
      <c r="R226" s="98"/>
      <c r="S226" s="98"/>
      <c r="T226" s="98"/>
      <c r="U226" s="98"/>
      <c r="V226" s="99"/>
    </row>
    <row r="227" spans="2:22" x14ac:dyDescent="0.2">
      <c r="B227" s="97"/>
      <c r="C227" s="98"/>
      <c r="D227" s="98"/>
      <c r="E227" s="98"/>
      <c r="F227" s="98"/>
      <c r="G227" s="98"/>
      <c r="H227" s="98"/>
      <c r="I227" s="98"/>
      <c r="J227" s="98"/>
      <c r="K227" s="98"/>
      <c r="L227" s="98"/>
      <c r="M227" s="98"/>
      <c r="N227" s="98"/>
      <c r="O227" s="98"/>
      <c r="P227" s="98"/>
      <c r="Q227" s="98"/>
      <c r="R227" s="98"/>
      <c r="S227" s="98"/>
      <c r="T227" s="98"/>
      <c r="U227" s="98"/>
      <c r="V227" s="99"/>
    </row>
    <row r="228" spans="2:22" x14ac:dyDescent="0.2">
      <c r="B228" s="97"/>
      <c r="C228" s="98"/>
      <c r="D228" s="98"/>
      <c r="E228" s="98"/>
      <c r="F228" s="98"/>
      <c r="G228" s="98"/>
      <c r="H228" s="98"/>
      <c r="I228" s="98"/>
      <c r="J228" s="98"/>
      <c r="K228" s="98"/>
      <c r="L228" s="98"/>
      <c r="M228" s="98"/>
      <c r="N228" s="98"/>
      <c r="O228" s="98"/>
      <c r="P228" s="98"/>
      <c r="Q228" s="98"/>
      <c r="R228" s="98"/>
      <c r="S228" s="98"/>
      <c r="T228" s="98"/>
      <c r="U228" s="98"/>
      <c r="V228" s="99"/>
    </row>
    <row r="229" spans="2:22" x14ac:dyDescent="0.2">
      <c r="B229" s="97"/>
      <c r="C229" s="98"/>
      <c r="D229" s="98"/>
      <c r="E229" s="98"/>
      <c r="F229" s="98"/>
      <c r="G229" s="98"/>
      <c r="H229" s="98"/>
      <c r="I229" s="98"/>
      <c r="J229" s="98"/>
      <c r="K229" s="98"/>
      <c r="L229" s="98"/>
      <c r="M229" s="98"/>
      <c r="N229" s="98"/>
      <c r="O229" s="98"/>
      <c r="P229" s="98"/>
      <c r="Q229" s="98"/>
      <c r="R229" s="98"/>
      <c r="S229" s="98"/>
      <c r="T229" s="98"/>
      <c r="U229" s="98"/>
      <c r="V229" s="99"/>
    </row>
    <row r="230" spans="2:22" x14ac:dyDescent="0.2">
      <c r="B230" s="97"/>
      <c r="C230" s="98"/>
      <c r="D230" s="98"/>
      <c r="E230" s="98"/>
      <c r="F230" s="98"/>
      <c r="G230" s="98"/>
      <c r="H230" s="98"/>
      <c r="I230" s="98"/>
      <c r="J230" s="98"/>
      <c r="K230" s="98"/>
      <c r="L230" s="98"/>
      <c r="M230" s="98"/>
      <c r="N230" s="98"/>
      <c r="O230" s="98"/>
      <c r="P230" s="98"/>
      <c r="Q230" s="98"/>
      <c r="R230" s="98"/>
      <c r="S230" s="98"/>
      <c r="T230" s="98"/>
      <c r="U230" s="98"/>
      <c r="V230" s="99"/>
    </row>
    <row r="231" spans="2:22" x14ac:dyDescent="0.2">
      <c r="B231" s="97"/>
      <c r="C231" s="98"/>
      <c r="D231" s="98"/>
      <c r="E231" s="98"/>
      <c r="F231" s="98"/>
      <c r="G231" s="98"/>
      <c r="H231" s="98"/>
      <c r="I231" s="98"/>
      <c r="J231" s="98"/>
      <c r="K231" s="98"/>
      <c r="L231" s="98"/>
      <c r="M231" s="98"/>
      <c r="N231" s="98"/>
      <c r="O231" s="98"/>
      <c r="P231" s="98"/>
      <c r="Q231" s="98"/>
      <c r="R231" s="98"/>
      <c r="S231" s="98"/>
      <c r="T231" s="98"/>
      <c r="U231" s="98"/>
      <c r="V231" s="99"/>
    </row>
    <row r="232" spans="2:22" x14ac:dyDescent="0.2">
      <c r="B232" s="97"/>
      <c r="C232" s="98"/>
      <c r="D232" s="98"/>
      <c r="E232" s="98"/>
      <c r="F232" s="98"/>
      <c r="G232" s="98"/>
      <c r="H232" s="98"/>
      <c r="I232" s="98"/>
      <c r="J232" s="98"/>
      <c r="K232" s="98"/>
      <c r="L232" s="98"/>
      <c r="M232" s="98"/>
      <c r="N232" s="98"/>
      <c r="O232" s="98"/>
      <c r="P232" s="98"/>
      <c r="Q232" s="98"/>
      <c r="R232" s="98"/>
      <c r="S232" s="98"/>
      <c r="T232" s="98"/>
      <c r="U232" s="98"/>
      <c r="V232" s="99"/>
    </row>
    <row r="233" spans="2:22" x14ac:dyDescent="0.2">
      <c r="B233" s="97"/>
      <c r="C233" s="98"/>
      <c r="D233" s="98"/>
      <c r="E233" s="98"/>
      <c r="F233" s="98"/>
      <c r="G233" s="98"/>
      <c r="H233" s="98"/>
      <c r="I233" s="98"/>
      <c r="J233" s="98"/>
      <c r="K233" s="98"/>
      <c r="L233" s="98"/>
      <c r="M233" s="98"/>
      <c r="N233" s="98"/>
      <c r="O233" s="98"/>
      <c r="P233" s="98"/>
      <c r="Q233" s="98"/>
      <c r="R233" s="98"/>
      <c r="S233" s="98"/>
      <c r="T233" s="98"/>
      <c r="U233" s="98"/>
      <c r="V233" s="99"/>
    </row>
    <row r="234" spans="2:22" x14ac:dyDescent="0.2">
      <c r="B234" s="97"/>
      <c r="C234" s="98"/>
      <c r="D234" s="98"/>
      <c r="E234" s="98"/>
      <c r="F234" s="98"/>
      <c r="G234" s="98"/>
      <c r="H234" s="98"/>
      <c r="I234" s="98"/>
      <c r="J234" s="98"/>
      <c r="K234" s="98"/>
      <c r="L234" s="98"/>
      <c r="M234" s="98"/>
      <c r="N234" s="98"/>
      <c r="O234" s="98"/>
      <c r="P234" s="98"/>
      <c r="Q234" s="98"/>
      <c r="R234" s="98"/>
      <c r="S234" s="98"/>
      <c r="T234" s="98"/>
      <c r="U234" s="98"/>
      <c r="V234" s="99"/>
    </row>
    <row r="235" spans="2:22" x14ac:dyDescent="0.2">
      <c r="B235" s="97"/>
      <c r="C235" s="98"/>
      <c r="D235" s="98"/>
      <c r="E235" s="98"/>
      <c r="F235" s="98"/>
      <c r="G235" s="98"/>
      <c r="H235" s="98"/>
      <c r="I235" s="98"/>
      <c r="J235" s="98"/>
      <c r="K235" s="98"/>
      <c r="L235" s="98"/>
      <c r="M235" s="98"/>
      <c r="N235" s="98"/>
      <c r="O235" s="98"/>
      <c r="P235" s="98"/>
      <c r="Q235" s="98"/>
      <c r="R235" s="98"/>
      <c r="S235" s="98"/>
      <c r="T235" s="98"/>
      <c r="U235" s="98"/>
      <c r="V235" s="99"/>
    </row>
    <row r="236" spans="2:22" x14ac:dyDescent="0.2">
      <c r="B236" s="97"/>
      <c r="C236" s="98"/>
      <c r="D236" s="98"/>
      <c r="E236" s="98"/>
      <c r="F236" s="98"/>
      <c r="G236" s="98"/>
      <c r="H236" s="98"/>
      <c r="I236" s="98"/>
      <c r="J236" s="98"/>
      <c r="K236" s="98"/>
      <c r="L236" s="98"/>
      <c r="M236" s="98"/>
      <c r="N236" s="98"/>
      <c r="O236" s="98"/>
      <c r="P236" s="98"/>
      <c r="Q236" s="98"/>
      <c r="R236" s="98"/>
      <c r="S236" s="98"/>
      <c r="T236" s="98"/>
      <c r="U236" s="98"/>
      <c r="V236" s="99"/>
    </row>
    <row r="237" spans="2:22" x14ac:dyDescent="0.2">
      <c r="B237" s="97"/>
      <c r="C237" s="98"/>
      <c r="D237" s="98"/>
      <c r="E237" s="98"/>
      <c r="F237" s="98"/>
      <c r="G237" s="98"/>
      <c r="H237" s="98"/>
      <c r="I237" s="98"/>
      <c r="J237" s="98"/>
      <c r="K237" s="98"/>
      <c r="L237" s="98"/>
      <c r="M237" s="98"/>
      <c r="N237" s="98"/>
      <c r="O237" s="98"/>
      <c r="P237" s="98"/>
      <c r="Q237" s="98"/>
      <c r="R237" s="98"/>
      <c r="S237" s="98"/>
      <c r="T237" s="98"/>
      <c r="U237" s="98"/>
      <c r="V237" s="99"/>
    </row>
    <row r="238" spans="2:22" x14ac:dyDescent="0.2">
      <c r="B238" s="97"/>
      <c r="C238" s="98"/>
      <c r="D238" s="98"/>
      <c r="E238" s="98"/>
      <c r="F238" s="98"/>
      <c r="G238" s="98"/>
      <c r="H238" s="98"/>
      <c r="I238" s="98"/>
      <c r="J238" s="98"/>
      <c r="K238" s="98"/>
      <c r="L238" s="98"/>
      <c r="M238" s="98"/>
      <c r="N238" s="98"/>
      <c r="O238" s="98"/>
      <c r="P238" s="98"/>
      <c r="Q238" s="98"/>
      <c r="R238" s="98"/>
      <c r="S238" s="98"/>
      <c r="T238" s="98"/>
      <c r="U238" s="98"/>
      <c r="V238" s="99"/>
    </row>
    <row r="239" spans="2:22" x14ac:dyDescent="0.2">
      <c r="B239" s="97"/>
      <c r="C239" s="98"/>
      <c r="D239" s="98"/>
      <c r="E239" s="98"/>
      <c r="F239" s="98"/>
      <c r="G239" s="98"/>
      <c r="H239" s="98"/>
      <c r="I239" s="98"/>
      <c r="J239" s="98"/>
      <c r="K239" s="98"/>
      <c r="L239" s="98"/>
      <c r="M239" s="98"/>
      <c r="N239" s="98"/>
      <c r="O239" s="98"/>
      <c r="P239" s="98"/>
      <c r="Q239" s="98"/>
      <c r="R239" s="98"/>
      <c r="S239" s="98"/>
      <c r="T239" s="98"/>
      <c r="U239" s="98"/>
      <c r="V239" s="99"/>
    </row>
    <row r="240" spans="2:22" x14ac:dyDescent="0.2">
      <c r="B240" s="97"/>
      <c r="C240" s="98"/>
      <c r="D240" s="98"/>
      <c r="E240" s="98"/>
      <c r="F240" s="98"/>
      <c r="G240" s="98"/>
      <c r="H240" s="98"/>
      <c r="I240" s="98"/>
      <c r="J240" s="98"/>
      <c r="K240" s="98"/>
      <c r="L240" s="98"/>
      <c r="M240" s="98"/>
      <c r="N240" s="98"/>
      <c r="O240" s="98"/>
      <c r="P240" s="98"/>
      <c r="Q240" s="98"/>
      <c r="R240" s="98"/>
      <c r="S240" s="98"/>
      <c r="T240" s="98"/>
      <c r="U240" s="98"/>
      <c r="V240" s="99"/>
    </row>
    <row r="241" spans="2:22" x14ac:dyDescent="0.2">
      <c r="B241" s="97"/>
      <c r="C241" s="98"/>
      <c r="D241" s="98"/>
      <c r="E241" s="98"/>
      <c r="F241" s="98"/>
      <c r="G241" s="98"/>
      <c r="H241" s="98"/>
      <c r="I241" s="98"/>
      <c r="J241" s="98"/>
      <c r="K241" s="98"/>
      <c r="L241" s="98"/>
      <c r="M241" s="98"/>
      <c r="N241" s="98"/>
      <c r="O241" s="98"/>
      <c r="P241" s="98"/>
      <c r="Q241" s="98"/>
      <c r="R241" s="98"/>
      <c r="S241" s="98"/>
      <c r="T241" s="98"/>
      <c r="U241" s="98"/>
      <c r="V241" s="99"/>
    </row>
    <row r="242" spans="2:22" x14ac:dyDescent="0.2">
      <c r="B242" s="97"/>
      <c r="C242" s="98"/>
      <c r="D242" s="98"/>
      <c r="E242" s="98"/>
      <c r="F242" s="98"/>
      <c r="G242" s="98"/>
      <c r="H242" s="98"/>
      <c r="I242" s="98"/>
      <c r="J242" s="98"/>
      <c r="K242" s="98"/>
      <c r="L242" s="98"/>
      <c r="M242" s="98"/>
      <c r="N242" s="98"/>
      <c r="O242" s="98"/>
      <c r="P242" s="98"/>
      <c r="Q242" s="98"/>
      <c r="R242" s="98"/>
      <c r="S242" s="98"/>
      <c r="T242" s="98"/>
      <c r="U242" s="98"/>
      <c r="V242" s="99"/>
    </row>
    <row r="243" spans="2:22" x14ac:dyDescent="0.2">
      <c r="B243" s="97"/>
      <c r="C243" s="98"/>
      <c r="D243" s="98"/>
      <c r="E243" s="98"/>
      <c r="F243" s="98"/>
      <c r="G243" s="98"/>
      <c r="H243" s="98"/>
      <c r="I243" s="98"/>
      <c r="J243" s="98"/>
      <c r="K243" s="98"/>
      <c r="L243" s="98"/>
      <c r="M243" s="98"/>
      <c r="N243" s="98"/>
      <c r="O243" s="98"/>
      <c r="P243" s="98"/>
      <c r="Q243" s="98"/>
      <c r="R243" s="98"/>
      <c r="S243" s="98"/>
      <c r="T243" s="98"/>
      <c r="U243" s="98"/>
      <c r="V243" s="99"/>
    </row>
    <row r="244" spans="2:22" x14ac:dyDescent="0.2">
      <c r="B244" s="97"/>
      <c r="C244" s="98"/>
      <c r="D244" s="98"/>
      <c r="E244" s="98"/>
      <c r="F244" s="98"/>
      <c r="G244" s="98"/>
      <c r="H244" s="98"/>
      <c r="I244" s="98"/>
      <c r="J244" s="98"/>
      <c r="K244" s="98"/>
      <c r="L244" s="98"/>
      <c r="M244" s="98"/>
      <c r="N244" s="98"/>
      <c r="O244" s="98"/>
      <c r="P244" s="98"/>
      <c r="Q244" s="98"/>
      <c r="R244" s="98"/>
      <c r="S244" s="98"/>
      <c r="T244" s="98"/>
      <c r="U244" s="98"/>
      <c r="V244" s="99"/>
    </row>
    <row r="245" spans="2:22" x14ac:dyDescent="0.2">
      <c r="B245" s="97"/>
      <c r="C245" s="98"/>
      <c r="D245" s="98"/>
      <c r="E245" s="98"/>
      <c r="F245" s="98"/>
      <c r="G245" s="98"/>
      <c r="H245" s="98"/>
      <c r="I245" s="98"/>
      <c r="J245" s="98"/>
      <c r="K245" s="98"/>
      <c r="L245" s="98"/>
      <c r="M245" s="98"/>
      <c r="N245" s="98"/>
      <c r="O245" s="98"/>
      <c r="P245" s="98"/>
      <c r="Q245" s="98"/>
      <c r="R245" s="98"/>
      <c r="S245" s="98"/>
      <c r="T245" s="98"/>
      <c r="U245" s="98"/>
      <c r="V245" s="99"/>
    </row>
    <row r="246" spans="2:22" x14ac:dyDescent="0.2">
      <c r="B246" s="97"/>
      <c r="C246" s="98"/>
      <c r="D246" s="98"/>
      <c r="E246" s="98"/>
      <c r="F246" s="98"/>
      <c r="G246" s="98"/>
      <c r="H246" s="98"/>
      <c r="I246" s="98"/>
      <c r="J246" s="98"/>
      <c r="K246" s="98"/>
      <c r="L246" s="98"/>
      <c r="M246" s="98"/>
      <c r="N246" s="98"/>
      <c r="O246" s="98"/>
      <c r="P246" s="98"/>
      <c r="Q246" s="98"/>
      <c r="R246" s="98"/>
      <c r="S246" s="98"/>
      <c r="T246" s="98"/>
      <c r="U246" s="98"/>
      <c r="V246" s="99"/>
    </row>
    <row r="247" spans="2:22" x14ac:dyDescent="0.2">
      <c r="B247" s="97"/>
      <c r="C247" s="98"/>
      <c r="D247" s="98"/>
      <c r="E247" s="98"/>
      <c r="F247" s="98"/>
      <c r="G247" s="98"/>
      <c r="H247" s="98"/>
      <c r="I247" s="98"/>
      <c r="J247" s="98"/>
      <c r="K247" s="98"/>
      <c r="L247" s="98"/>
      <c r="M247" s="98"/>
      <c r="N247" s="98"/>
      <c r="O247" s="98"/>
      <c r="P247" s="98"/>
      <c r="Q247" s="98"/>
      <c r="R247" s="98"/>
      <c r="S247" s="98"/>
      <c r="T247" s="98"/>
      <c r="U247" s="98"/>
      <c r="V247" s="99"/>
    </row>
    <row r="248" spans="2:22" x14ac:dyDescent="0.2">
      <c r="B248" s="97"/>
      <c r="C248" s="98"/>
      <c r="D248" s="98"/>
      <c r="E248" s="98"/>
      <c r="F248" s="98"/>
      <c r="G248" s="98"/>
      <c r="H248" s="98"/>
      <c r="I248" s="98"/>
      <c r="J248" s="98"/>
      <c r="K248" s="98"/>
      <c r="L248" s="98"/>
      <c r="M248" s="98"/>
      <c r="N248" s="98"/>
      <c r="O248" s="98"/>
      <c r="P248" s="98"/>
      <c r="Q248" s="98"/>
      <c r="R248" s="98"/>
      <c r="S248" s="98"/>
      <c r="T248" s="98"/>
      <c r="U248" s="98"/>
      <c r="V248" s="99"/>
    </row>
    <row r="249" spans="2:22" x14ac:dyDescent="0.2">
      <c r="B249" s="97"/>
      <c r="C249" s="98"/>
      <c r="D249" s="98"/>
      <c r="E249" s="98"/>
      <c r="F249" s="98"/>
      <c r="G249" s="98"/>
      <c r="H249" s="98"/>
      <c r="I249" s="98"/>
      <c r="J249" s="98"/>
      <c r="K249" s="98"/>
      <c r="L249" s="98"/>
      <c r="M249" s="98"/>
      <c r="N249" s="98"/>
      <c r="O249" s="98"/>
      <c r="P249" s="98"/>
      <c r="Q249" s="98"/>
      <c r="R249" s="98"/>
      <c r="S249" s="98"/>
      <c r="T249" s="98"/>
      <c r="U249" s="98"/>
      <c r="V249" s="99"/>
    </row>
    <row r="250" spans="2:22" x14ac:dyDescent="0.2">
      <c r="B250" s="97"/>
      <c r="C250" s="98"/>
      <c r="D250" s="98"/>
      <c r="E250" s="98"/>
      <c r="F250" s="98"/>
      <c r="G250" s="98"/>
      <c r="H250" s="98"/>
      <c r="I250" s="98"/>
      <c r="J250" s="98"/>
      <c r="K250" s="98"/>
      <c r="L250" s="98"/>
      <c r="M250" s="98"/>
      <c r="N250" s="98"/>
      <c r="O250" s="98"/>
      <c r="P250" s="98"/>
      <c r="Q250" s="98"/>
      <c r="R250" s="98"/>
      <c r="S250" s="98"/>
      <c r="T250" s="98"/>
      <c r="U250" s="98"/>
      <c r="V250" s="99"/>
    </row>
    <row r="251" spans="2:22" x14ac:dyDescent="0.2">
      <c r="B251" s="97"/>
      <c r="C251" s="98"/>
      <c r="D251" s="98"/>
      <c r="E251" s="98"/>
      <c r="F251" s="98"/>
      <c r="G251" s="98"/>
      <c r="H251" s="98"/>
      <c r="I251" s="98"/>
      <c r="J251" s="98"/>
      <c r="K251" s="98"/>
      <c r="L251" s="98"/>
      <c r="M251" s="98"/>
      <c r="N251" s="98"/>
      <c r="O251" s="98"/>
      <c r="P251" s="98"/>
      <c r="Q251" s="98"/>
      <c r="R251" s="98"/>
      <c r="S251" s="98"/>
      <c r="T251" s="98"/>
      <c r="U251" s="98"/>
      <c r="V251" s="99"/>
    </row>
    <row r="252" spans="2:22" x14ac:dyDescent="0.2">
      <c r="B252" s="97"/>
      <c r="C252" s="98"/>
      <c r="D252" s="98"/>
      <c r="E252" s="98"/>
      <c r="F252" s="98"/>
      <c r="G252" s="98"/>
      <c r="H252" s="98"/>
      <c r="I252" s="98"/>
      <c r="J252" s="98"/>
      <c r="K252" s="98"/>
      <c r="L252" s="98"/>
      <c r="M252" s="98"/>
      <c r="N252" s="98"/>
      <c r="O252" s="98"/>
      <c r="P252" s="98"/>
      <c r="Q252" s="98"/>
      <c r="R252" s="98"/>
      <c r="S252" s="98"/>
      <c r="T252" s="98"/>
      <c r="U252" s="98"/>
      <c r="V252" s="99"/>
    </row>
    <row r="253" spans="2:22" x14ac:dyDescent="0.2">
      <c r="B253" s="97"/>
      <c r="C253" s="98"/>
      <c r="D253" s="98"/>
      <c r="E253" s="98"/>
      <c r="F253" s="98"/>
      <c r="G253" s="98"/>
      <c r="H253" s="98"/>
      <c r="I253" s="98"/>
      <c r="J253" s="98"/>
      <c r="K253" s="98"/>
      <c r="L253" s="98"/>
      <c r="M253" s="98"/>
      <c r="N253" s="98"/>
      <c r="O253" s="98"/>
      <c r="P253" s="98"/>
      <c r="Q253" s="98"/>
      <c r="R253" s="98"/>
      <c r="S253" s="98"/>
      <c r="T253" s="98"/>
      <c r="U253" s="98"/>
      <c r="V253" s="99"/>
    </row>
    <row r="254" spans="2:22" x14ac:dyDescent="0.2">
      <c r="B254" s="97"/>
      <c r="C254" s="98"/>
      <c r="D254" s="98"/>
      <c r="E254" s="98"/>
      <c r="F254" s="98"/>
      <c r="G254" s="98"/>
      <c r="H254" s="98"/>
      <c r="I254" s="98"/>
      <c r="J254" s="98"/>
      <c r="K254" s="98"/>
      <c r="L254" s="98"/>
      <c r="M254" s="98"/>
      <c r="N254" s="98"/>
      <c r="O254" s="98"/>
      <c r="P254" s="98"/>
      <c r="Q254" s="98"/>
      <c r="R254" s="98"/>
      <c r="S254" s="98"/>
      <c r="T254" s="98"/>
      <c r="U254" s="98"/>
      <c r="V254" s="99"/>
    </row>
    <row r="255" spans="2:22" x14ac:dyDescent="0.2">
      <c r="B255" s="97"/>
      <c r="C255" s="98"/>
      <c r="D255" s="98"/>
      <c r="E255" s="98"/>
      <c r="F255" s="98"/>
      <c r="G255" s="98"/>
      <c r="H255" s="98"/>
      <c r="I255" s="98"/>
      <c r="J255" s="98"/>
      <c r="K255" s="98"/>
      <c r="L255" s="98"/>
      <c r="M255" s="98"/>
      <c r="N255" s="98"/>
      <c r="O255" s="98"/>
      <c r="P255" s="98"/>
      <c r="Q255" s="98"/>
      <c r="R255" s="98"/>
      <c r="S255" s="98"/>
      <c r="T255" s="98"/>
      <c r="U255" s="98"/>
      <c r="V255" s="99"/>
    </row>
    <row r="256" spans="2:22" x14ac:dyDescent="0.2">
      <c r="B256" s="133" t="s">
        <v>384</v>
      </c>
      <c r="C256" s="98"/>
      <c r="D256" s="98"/>
      <c r="E256" s="98"/>
      <c r="F256" s="98"/>
      <c r="G256" s="98"/>
      <c r="H256" s="98"/>
      <c r="I256" s="98"/>
      <c r="J256" s="98"/>
      <c r="K256" s="98"/>
      <c r="L256" s="98"/>
      <c r="M256" s="98"/>
      <c r="N256" s="98"/>
      <c r="O256" s="98"/>
      <c r="P256" s="98"/>
      <c r="Q256" s="98"/>
      <c r="R256" s="98"/>
      <c r="S256" s="98"/>
      <c r="T256" s="98"/>
      <c r="U256" s="98"/>
      <c r="V256" s="99"/>
    </row>
    <row r="257" spans="2:22" x14ac:dyDescent="0.2">
      <c r="B257" s="133" t="s">
        <v>386</v>
      </c>
      <c r="C257" s="98"/>
      <c r="D257" s="98"/>
      <c r="E257" s="98"/>
      <c r="F257" s="98"/>
      <c r="G257" s="98"/>
      <c r="H257" s="98"/>
      <c r="I257" s="98"/>
      <c r="J257" s="98"/>
      <c r="K257" s="98"/>
      <c r="L257" s="98"/>
      <c r="M257" s="98"/>
      <c r="N257" s="98"/>
      <c r="O257" s="98"/>
      <c r="P257" s="98"/>
      <c r="Q257" s="98"/>
      <c r="R257" s="98"/>
      <c r="S257" s="98"/>
      <c r="T257" s="98"/>
      <c r="U257" s="98"/>
      <c r="V257" s="99"/>
    </row>
    <row r="258" spans="2:22" x14ac:dyDescent="0.2">
      <c r="B258" s="133" t="s">
        <v>405</v>
      </c>
      <c r="C258" s="98"/>
      <c r="D258" s="98"/>
      <c r="E258" s="98"/>
      <c r="F258" s="98"/>
      <c r="G258" s="98"/>
      <c r="H258" s="98"/>
      <c r="I258" s="98"/>
      <c r="J258" s="98"/>
      <c r="K258" s="98"/>
      <c r="L258" s="98"/>
      <c r="M258" s="98"/>
      <c r="N258" s="98"/>
      <c r="O258" s="98"/>
      <c r="P258" s="98"/>
      <c r="Q258" s="98"/>
      <c r="R258" s="98"/>
      <c r="S258" s="98"/>
      <c r="T258" s="98"/>
      <c r="U258" s="98"/>
      <c r="V258" s="99"/>
    </row>
    <row r="259" spans="2:22" x14ac:dyDescent="0.2">
      <c r="B259" s="97"/>
      <c r="C259" s="98"/>
      <c r="D259" s="98"/>
      <c r="E259" s="98"/>
      <c r="F259" s="98"/>
      <c r="G259" s="98"/>
      <c r="H259" s="98"/>
      <c r="I259" s="98"/>
      <c r="J259" s="98"/>
      <c r="K259" s="98"/>
      <c r="L259" s="98"/>
      <c r="M259" s="98"/>
      <c r="N259" s="98"/>
      <c r="O259" s="98"/>
      <c r="P259" s="98"/>
      <c r="Q259" s="98"/>
      <c r="R259" s="98"/>
      <c r="S259" s="98"/>
      <c r="T259" s="98"/>
      <c r="U259" s="98"/>
      <c r="V259" s="99"/>
    </row>
    <row r="260" spans="2:22" x14ac:dyDescent="0.2">
      <c r="B260" s="97"/>
      <c r="C260" s="98"/>
      <c r="D260" s="98"/>
      <c r="E260" s="98"/>
      <c r="F260" s="98"/>
      <c r="G260" s="98"/>
      <c r="H260" s="98"/>
      <c r="I260" s="98"/>
      <c r="J260" s="98"/>
      <c r="K260" s="98"/>
      <c r="L260" s="98"/>
      <c r="M260" s="98"/>
      <c r="N260" s="98"/>
      <c r="O260" s="98"/>
      <c r="P260" s="98"/>
      <c r="Q260" s="98"/>
      <c r="R260" s="98"/>
      <c r="S260" s="98"/>
      <c r="T260" s="98"/>
      <c r="U260" s="98"/>
      <c r="V260" s="99"/>
    </row>
    <row r="261" spans="2:22" x14ac:dyDescent="0.2">
      <c r="B261" s="97"/>
      <c r="C261" s="98"/>
      <c r="D261" s="98"/>
      <c r="E261" s="98"/>
      <c r="F261" s="98"/>
      <c r="G261" s="98"/>
      <c r="H261" s="98"/>
      <c r="I261" s="98"/>
      <c r="J261" s="98"/>
      <c r="K261" s="98"/>
      <c r="L261" s="98"/>
      <c r="M261" s="98"/>
      <c r="N261" s="98"/>
      <c r="O261" s="98"/>
      <c r="P261" s="98"/>
      <c r="Q261" s="98"/>
      <c r="R261" s="98"/>
      <c r="S261" s="98"/>
      <c r="T261" s="98"/>
      <c r="U261" s="98"/>
      <c r="V261" s="99"/>
    </row>
    <row r="262" spans="2:22" x14ac:dyDescent="0.2">
      <c r="B262" s="97"/>
      <c r="C262" s="98"/>
      <c r="D262" s="98"/>
      <c r="E262" s="98"/>
      <c r="F262" s="98"/>
      <c r="G262" s="98"/>
      <c r="H262" s="98"/>
      <c r="I262" s="98"/>
      <c r="J262" s="98"/>
      <c r="K262" s="98"/>
      <c r="L262" s="98"/>
      <c r="M262" s="98"/>
      <c r="N262" s="98"/>
      <c r="O262" s="98"/>
      <c r="P262" s="98"/>
      <c r="Q262" s="98"/>
      <c r="R262" s="98"/>
      <c r="S262" s="98"/>
      <c r="T262" s="98"/>
      <c r="U262" s="98"/>
      <c r="V262" s="99"/>
    </row>
    <row r="263" spans="2:22" x14ac:dyDescent="0.2">
      <c r="B263" s="97"/>
      <c r="C263" s="98"/>
      <c r="D263" s="98"/>
      <c r="E263" s="98"/>
      <c r="F263" s="98"/>
      <c r="G263" s="98"/>
      <c r="H263" s="98"/>
      <c r="I263" s="98"/>
      <c r="J263" s="98"/>
      <c r="K263" s="98"/>
      <c r="L263" s="98"/>
      <c r="M263" s="98"/>
      <c r="N263" s="98"/>
      <c r="O263" s="98"/>
      <c r="P263" s="98"/>
      <c r="Q263" s="98"/>
      <c r="R263" s="98"/>
      <c r="S263" s="98"/>
      <c r="T263" s="98"/>
      <c r="U263" s="98"/>
      <c r="V263" s="99"/>
    </row>
    <row r="264" spans="2:22" x14ac:dyDescent="0.2">
      <c r="B264" s="97"/>
      <c r="C264" s="98"/>
      <c r="D264" s="98"/>
      <c r="E264" s="98"/>
      <c r="F264" s="98"/>
      <c r="G264" s="98"/>
      <c r="H264" s="98"/>
      <c r="I264" s="98"/>
      <c r="J264" s="98"/>
      <c r="K264" s="98"/>
      <c r="L264" s="98"/>
      <c r="M264" s="98"/>
      <c r="N264" s="98"/>
      <c r="O264" s="98"/>
      <c r="P264" s="98"/>
      <c r="Q264" s="98"/>
      <c r="R264" s="98"/>
      <c r="S264" s="98"/>
      <c r="T264" s="98"/>
      <c r="U264" s="98"/>
      <c r="V264" s="99"/>
    </row>
    <row r="265" spans="2:22" x14ac:dyDescent="0.2">
      <c r="B265" s="97"/>
      <c r="C265" s="98"/>
      <c r="D265" s="98"/>
      <c r="E265" s="98"/>
      <c r="F265" s="98"/>
      <c r="G265" s="98"/>
      <c r="H265" s="98"/>
      <c r="I265" s="98"/>
      <c r="J265" s="98"/>
      <c r="K265" s="98"/>
      <c r="L265" s="98"/>
      <c r="M265" s="98"/>
      <c r="N265" s="98"/>
      <c r="O265" s="98"/>
      <c r="P265" s="98"/>
      <c r="Q265" s="98"/>
      <c r="R265" s="98"/>
      <c r="S265" s="98"/>
      <c r="T265" s="98"/>
      <c r="U265" s="98"/>
      <c r="V265" s="99"/>
    </row>
    <row r="266" spans="2:22" x14ac:dyDescent="0.2">
      <c r="B266" s="97"/>
      <c r="C266" s="98"/>
      <c r="D266" s="98"/>
      <c r="E266" s="98"/>
      <c r="F266" s="98"/>
      <c r="G266" s="98"/>
      <c r="H266" s="98"/>
      <c r="I266" s="98"/>
      <c r="J266" s="98"/>
      <c r="K266" s="98"/>
      <c r="L266" s="98"/>
      <c r="M266" s="98"/>
      <c r="N266" s="98"/>
      <c r="O266" s="98"/>
      <c r="P266" s="98"/>
      <c r="Q266" s="98"/>
      <c r="R266" s="98"/>
      <c r="S266" s="98"/>
      <c r="T266" s="98"/>
      <c r="U266" s="98"/>
      <c r="V266" s="99"/>
    </row>
    <row r="267" spans="2:22" x14ac:dyDescent="0.2">
      <c r="B267" s="97"/>
      <c r="C267" s="98"/>
      <c r="D267" s="98"/>
      <c r="E267" s="98"/>
      <c r="F267" s="98"/>
      <c r="G267" s="98"/>
      <c r="H267" s="98"/>
      <c r="I267" s="98"/>
      <c r="J267" s="98"/>
      <c r="K267" s="98"/>
      <c r="L267" s="98"/>
      <c r="M267" s="98"/>
      <c r="N267" s="98"/>
      <c r="O267" s="98"/>
      <c r="P267" s="98"/>
      <c r="Q267" s="98"/>
      <c r="R267" s="98"/>
      <c r="S267" s="98"/>
      <c r="T267" s="98"/>
      <c r="U267" s="98"/>
      <c r="V267" s="99"/>
    </row>
    <row r="268" spans="2:22" x14ac:dyDescent="0.2">
      <c r="B268" s="97"/>
      <c r="C268" s="98"/>
      <c r="D268" s="98"/>
      <c r="E268" s="98"/>
      <c r="F268" s="98"/>
      <c r="G268" s="98"/>
      <c r="H268" s="98"/>
      <c r="I268" s="98"/>
      <c r="J268" s="98"/>
      <c r="K268" s="98"/>
      <c r="L268" s="98"/>
      <c r="M268" s="98"/>
      <c r="N268" s="98"/>
      <c r="O268" s="98"/>
      <c r="P268" s="98"/>
      <c r="Q268" s="98"/>
      <c r="R268" s="98"/>
      <c r="S268" s="98"/>
      <c r="T268" s="98"/>
      <c r="U268" s="98"/>
      <c r="V268" s="99"/>
    </row>
    <row r="269" spans="2:22" x14ac:dyDescent="0.2">
      <c r="B269" s="97"/>
      <c r="C269" s="98"/>
      <c r="D269" s="98"/>
      <c r="E269" s="98"/>
      <c r="F269" s="98"/>
      <c r="G269" s="98"/>
      <c r="H269" s="98"/>
      <c r="I269" s="98"/>
      <c r="J269" s="98"/>
      <c r="K269" s="98"/>
      <c r="L269" s="98"/>
      <c r="M269" s="98"/>
      <c r="N269" s="98"/>
      <c r="O269" s="98"/>
      <c r="P269" s="98"/>
      <c r="Q269" s="98"/>
      <c r="R269" s="98"/>
      <c r="S269" s="98"/>
      <c r="T269" s="98"/>
      <c r="U269" s="98"/>
      <c r="V269" s="99"/>
    </row>
    <row r="270" spans="2:22" x14ac:dyDescent="0.2">
      <c r="B270" s="97"/>
      <c r="C270" s="98"/>
      <c r="D270" s="98"/>
      <c r="E270" s="98"/>
      <c r="F270" s="98"/>
      <c r="G270" s="98"/>
      <c r="H270" s="98"/>
      <c r="I270" s="98"/>
      <c r="J270" s="98"/>
      <c r="K270" s="98"/>
      <c r="L270" s="98"/>
      <c r="M270" s="98"/>
      <c r="N270" s="98"/>
      <c r="O270" s="98"/>
      <c r="P270" s="98"/>
      <c r="Q270" s="98"/>
      <c r="R270" s="98"/>
      <c r="S270" s="98"/>
      <c r="T270" s="98"/>
      <c r="U270" s="98"/>
      <c r="V270" s="99"/>
    </row>
    <row r="271" spans="2:22" x14ac:dyDescent="0.2">
      <c r="B271" s="97"/>
      <c r="C271" s="98"/>
      <c r="D271" s="98"/>
      <c r="E271" s="98"/>
      <c r="F271" s="98"/>
      <c r="G271" s="98"/>
      <c r="H271" s="98"/>
      <c r="I271" s="98"/>
      <c r="J271" s="98"/>
      <c r="K271" s="98"/>
      <c r="L271" s="98"/>
      <c r="M271" s="98"/>
      <c r="N271" s="98"/>
      <c r="O271" s="98"/>
      <c r="P271" s="98"/>
      <c r="Q271" s="98"/>
      <c r="R271" s="98"/>
      <c r="S271" s="98"/>
      <c r="T271" s="98"/>
      <c r="U271" s="98"/>
      <c r="V271" s="99"/>
    </row>
    <row r="272" spans="2:22" x14ac:dyDescent="0.2">
      <c r="B272" s="97"/>
      <c r="C272" s="98"/>
      <c r="D272" s="98"/>
      <c r="E272" s="98"/>
      <c r="F272" s="98"/>
      <c r="G272" s="98"/>
      <c r="H272" s="98"/>
      <c r="I272" s="98"/>
      <c r="J272" s="98"/>
      <c r="K272" s="98"/>
      <c r="L272" s="98"/>
      <c r="M272" s="98"/>
      <c r="N272" s="98"/>
      <c r="O272" s="98"/>
      <c r="P272" s="98"/>
      <c r="Q272" s="98"/>
      <c r="R272" s="98"/>
      <c r="S272" s="98"/>
      <c r="T272" s="98"/>
      <c r="U272" s="98"/>
      <c r="V272" s="99"/>
    </row>
    <row r="273" spans="2:22" x14ac:dyDescent="0.2">
      <c r="B273" s="97"/>
      <c r="C273" s="98"/>
      <c r="D273" s="98"/>
      <c r="E273" s="98"/>
      <c r="F273" s="98"/>
      <c r="G273" s="98"/>
      <c r="H273" s="98"/>
      <c r="I273" s="98"/>
      <c r="J273" s="98"/>
      <c r="K273" s="98"/>
      <c r="L273" s="98"/>
      <c r="M273" s="98"/>
      <c r="N273" s="98"/>
      <c r="O273" s="98"/>
      <c r="P273" s="98"/>
      <c r="Q273" s="98"/>
      <c r="R273" s="98"/>
      <c r="S273" s="98"/>
      <c r="T273" s="98"/>
      <c r="U273" s="98"/>
      <c r="V273" s="99"/>
    </row>
    <row r="274" spans="2:22" x14ac:dyDescent="0.2">
      <c r="B274" s="97"/>
      <c r="C274" s="98"/>
      <c r="D274" s="98"/>
      <c r="E274" s="98"/>
      <c r="F274" s="98"/>
      <c r="G274" s="98"/>
      <c r="H274" s="98"/>
      <c r="I274" s="98"/>
      <c r="J274" s="98"/>
      <c r="K274" s="98"/>
      <c r="L274" s="98"/>
      <c r="M274" s="98"/>
      <c r="N274" s="98"/>
      <c r="O274" s="98"/>
      <c r="P274" s="98"/>
      <c r="Q274" s="98"/>
      <c r="R274" s="98"/>
      <c r="S274" s="98"/>
      <c r="T274" s="98"/>
      <c r="U274" s="98"/>
      <c r="V274" s="99"/>
    </row>
    <row r="275" spans="2:22" x14ac:dyDescent="0.2">
      <c r="B275" s="97"/>
      <c r="C275" s="98"/>
      <c r="D275" s="98"/>
      <c r="E275" s="98"/>
      <c r="F275" s="98"/>
      <c r="G275" s="98"/>
      <c r="H275" s="98"/>
      <c r="I275" s="98"/>
      <c r="J275" s="98"/>
      <c r="K275" s="98"/>
      <c r="L275" s="98"/>
      <c r="M275" s="98"/>
      <c r="N275" s="98"/>
      <c r="O275" s="98"/>
      <c r="P275" s="98"/>
      <c r="Q275" s="98"/>
      <c r="R275" s="98"/>
      <c r="S275" s="98"/>
      <c r="T275" s="98"/>
      <c r="U275" s="98"/>
      <c r="V275" s="99"/>
    </row>
    <row r="276" spans="2:22" x14ac:dyDescent="0.2">
      <c r="B276" s="97"/>
      <c r="C276" s="98"/>
      <c r="D276" s="98"/>
      <c r="E276" s="98"/>
      <c r="F276" s="98"/>
      <c r="G276" s="98"/>
      <c r="H276" s="98"/>
      <c r="I276" s="98"/>
      <c r="J276" s="98"/>
      <c r="K276" s="98"/>
      <c r="L276" s="98"/>
      <c r="M276" s="98"/>
      <c r="N276" s="98"/>
      <c r="O276" s="98"/>
      <c r="P276" s="98"/>
      <c r="Q276" s="98"/>
      <c r="R276" s="98"/>
      <c r="S276" s="98"/>
      <c r="T276" s="98"/>
      <c r="U276" s="98"/>
      <c r="V276" s="99"/>
    </row>
    <row r="277" spans="2:22" x14ac:dyDescent="0.2">
      <c r="B277" s="97"/>
      <c r="C277" s="98"/>
      <c r="D277" s="98"/>
      <c r="E277" s="98"/>
      <c r="F277" s="98"/>
      <c r="G277" s="98"/>
      <c r="H277" s="98"/>
      <c r="I277" s="98"/>
      <c r="J277" s="98"/>
      <c r="K277" s="98"/>
      <c r="L277" s="98"/>
      <c r="M277" s="98"/>
      <c r="N277" s="98"/>
      <c r="O277" s="98"/>
      <c r="P277" s="98"/>
      <c r="Q277" s="98"/>
      <c r="R277" s="98"/>
      <c r="S277" s="98"/>
      <c r="T277" s="98"/>
      <c r="U277" s="98"/>
      <c r="V277" s="99"/>
    </row>
    <row r="278" spans="2:22" x14ac:dyDescent="0.2">
      <c r="B278" s="97"/>
      <c r="C278" s="98"/>
      <c r="D278" s="98"/>
      <c r="E278" s="98"/>
      <c r="F278" s="98"/>
      <c r="G278" s="98"/>
      <c r="H278" s="98"/>
      <c r="I278" s="98"/>
      <c r="J278" s="98"/>
      <c r="K278" s="98"/>
      <c r="L278" s="98"/>
      <c r="M278" s="98"/>
      <c r="N278" s="98"/>
      <c r="O278" s="98"/>
      <c r="P278" s="98"/>
      <c r="Q278" s="98"/>
      <c r="R278" s="98"/>
      <c r="S278" s="98"/>
      <c r="T278" s="98"/>
      <c r="U278" s="98"/>
      <c r="V278" s="99"/>
    </row>
    <row r="279" spans="2:22" x14ac:dyDescent="0.2">
      <c r="B279" s="97"/>
      <c r="C279" s="98"/>
      <c r="D279" s="98"/>
      <c r="E279" s="98"/>
      <c r="F279" s="98"/>
      <c r="G279" s="98"/>
      <c r="H279" s="98"/>
      <c r="I279" s="98"/>
      <c r="J279" s="98"/>
      <c r="K279" s="98"/>
      <c r="L279" s="98"/>
      <c r="M279" s="98"/>
      <c r="N279" s="98"/>
      <c r="O279" s="98"/>
      <c r="P279" s="98"/>
      <c r="Q279" s="98"/>
      <c r="R279" s="98"/>
      <c r="S279" s="98"/>
      <c r="T279" s="98"/>
      <c r="U279" s="98"/>
      <c r="V279" s="99"/>
    </row>
    <row r="280" spans="2:22" x14ac:dyDescent="0.2">
      <c r="B280" s="97"/>
      <c r="C280" s="98"/>
      <c r="D280" s="98"/>
      <c r="E280" s="98"/>
      <c r="F280" s="98"/>
      <c r="G280" s="98"/>
      <c r="H280" s="98"/>
      <c r="I280" s="98"/>
      <c r="J280" s="98"/>
      <c r="K280" s="98"/>
      <c r="L280" s="98"/>
      <c r="M280" s="98"/>
      <c r="N280" s="98"/>
      <c r="O280" s="98"/>
      <c r="P280" s="98"/>
      <c r="Q280" s="98"/>
      <c r="R280" s="98"/>
      <c r="S280" s="98"/>
      <c r="T280" s="98"/>
      <c r="U280" s="98"/>
      <c r="V280" s="99"/>
    </row>
    <row r="281" spans="2:22" x14ac:dyDescent="0.2">
      <c r="B281" s="97"/>
      <c r="C281" s="98"/>
      <c r="D281" s="98"/>
      <c r="E281" s="98"/>
      <c r="F281" s="98"/>
      <c r="G281" s="98"/>
      <c r="H281" s="98"/>
      <c r="I281" s="98"/>
      <c r="J281" s="98"/>
      <c r="K281" s="98"/>
      <c r="L281" s="98"/>
      <c r="M281" s="98"/>
      <c r="N281" s="98"/>
      <c r="O281" s="98"/>
      <c r="P281" s="98"/>
      <c r="Q281" s="98"/>
      <c r="R281" s="98"/>
      <c r="S281" s="98"/>
      <c r="T281" s="98"/>
      <c r="U281" s="98"/>
      <c r="V281" s="99"/>
    </row>
    <row r="282" spans="2:22" x14ac:dyDescent="0.2">
      <c r="B282" s="97"/>
      <c r="C282" s="98"/>
      <c r="D282" s="98"/>
      <c r="E282" s="98"/>
      <c r="F282" s="98"/>
      <c r="G282" s="98"/>
      <c r="H282" s="98"/>
      <c r="I282" s="98"/>
      <c r="J282" s="98"/>
      <c r="K282" s="98"/>
      <c r="L282" s="98"/>
      <c r="M282" s="98"/>
      <c r="N282" s="98"/>
      <c r="O282" s="98"/>
      <c r="P282" s="98"/>
      <c r="Q282" s="98"/>
      <c r="R282" s="98"/>
      <c r="S282" s="98"/>
      <c r="T282" s="98"/>
      <c r="U282" s="98"/>
      <c r="V282" s="99"/>
    </row>
    <row r="283" spans="2:22" x14ac:dyDescent="0.2">
      <c r="B283" s="97"/>
      <c r="C283" s="98"/>
      <c r="D283" s="98"/>
      <c r="E283" s="98"/>
      <c r="F283" s="98"/>
      <c r="G283" s="98"/>
      <c r="H283" s="98"/>
      <c r="I283" s="98"/>
      <c r="J283" s="98"/>
      <c r="K283" s="98"/>
      <c r="L283" s="98"/>
      <c r="M283" s="98"/>
      <c r="N283" s="98"/>
      <c r="O283" s="98"/>
      <c r="P283" s="98"/>
      <c r="Q283" s="98"/>
      <c r="R283" s="98"/>
      <c r="S283" s="98"/>
      <c r="T283" s="98"/>
      <c r="U283" s="98"/>
      <c r="V283" s="99"/>
    </row>
    <row r="284" spans="2:22" x14ac:dyDescent="0.2">
      <c r="B284" s="97"/>
      <c r="C284" s="98"/>
      <c r="D284" s="98"/>
      <c r="E284" s="98"/>
      <c r="F284" s="98"/>
      <c r="G284" s="98"/>
      <c r="H284" s="98"/>
      <c r="I284" s="98"/>
      <c r="J284" s="98"/>
      <c r="K284" s="98"/>
      <c r="L284" s="98"/>
      <c r="M284" s="98"/>
      <c r="N284" s="98"/>
      <c r="O284" s="98"/>
      <c r="P284" s="98"/>
      <c r="Q284" s="98"/>
      <c r="R284" s="98"/>
      <c r="S284" s="98"/>
      <c r="T284" s="98"/>
      <c r="U284" s="98"/>
      <c r="V284" s="99"/>
    </row>
    <row r="285" spans="2:22" x14ac:dyDescent="0.2">
      <c r="B285" s="97"/>
      <c r="C285" s="98"/>
      <c r="D285" s="98"/>
      <c r="E285" s="98"/>
      <c r="F285" s="98"/>
      <c r="G285" s="98"/>
      <c r="H285" s="98"/>
      <c r="I285" s="98"/>
      <c r="J285" s="98"/>
      <c r="K285" s="98"/>
      <c r="L285" s="98"/>
      <c r="M285" s="98"/>
      <c r="N285" s="98"/>
      <c r="O285" s="98"/>
      <c r="P285" s="98"/>
      <c r="Q285" s="98"/>
      <c r="R285" s="98"/>
      <c r="S285" s="98"/>
      <c r="T285" s="98"/>
      <c r="U285" s="98"/>
      <c r="V285" s="99"/>
    </row>
    <row r="286" spans="2:22" x14ac:dyDescent="0.2">
      <c r="B286" s="97"/>
      <c r="C286" s="98"/>
      <c r="D286" s="98"/>
      <c r="E286" s="98"/>
      <c r="F286" s="98"/>
      <c r="G286" s="98"/>
      <c r="H286" s="98"/>
      <c r="I286" s="98"/>
      <c r="J286" s="98"/>
      <c r="K286" s="98"/>
      <c r="L286" s="98"/>
      <c r="M286" s="98"/>
      <c r="N286" s="98"/>
      <c r="O286" s="98"/>
      <c r="P286" s="98"/>
      <c r="Q286" s="98"/>
      <c r="R286" s="98"/>
      <c r="S286" s="98"/>
      <c r="T286" s="98"/>
      <c r="U286" s="98"/>
      <c r="V286" s="99"/>
    </row>
    <row r="287" spans="2:22" x14ac:dyDescent="0.2">
      <c r="B287" s="97"/>
      <c r="C287" s="98"/>
      <c r="D287" s="98"/>
      <c r="E287" s="98"/>
      <c r="F287" s="98"/>
      <c r="G287" s="98"/>
      <c r="H287" s="98"/>
      <c r="I287" s="98"/>
      <c r="J287" s="98"/>
      <c r="K287" s="98"/>
      <c r="L287" s="98"/>
      <c r="M287" s="98"/>
      <c r="N287" s="98"/>
      <c r="O287" s="98"/>
      <c r="P287" s="98"/>
      <c r="Q287" s="98"/>
      <c r="R287" s="98"/>
      <c r="S287" s="98"/>
      <c r="T287" s="98"/>
      <c r="U287" s="98"/>
      <c r="V287" s="99"/>
    </row>
    <row r="288" spans="2:22" x14ac:dyDescent="0.2">
      <c r="B288" s="97"/>
      <c r="C288" s="98"/>
      <c r="D288" s="98"/>
      <c r="E288" s="98"/>
      <c r="F288" s="98"/>
      <c r="G288" s="98"/>
      <c r="H288" s="98"/>
      <c r="I288" s="98"/>
      <c r="J288" s="98"/>
      <c r="K288" s="98"/>
      <c r="L288" s="98"/>
      <c r="M288" s="98"/>
      <c r="N288" s="98"/>
      <c r="O288" s="98"/>
      <c r="P288" s="98"/>
      <c r="Q288" s="98"/>
      <c r="R288" s="98"/>
      <c r="S288" s="98"/>
      <c r="T288" s="98"/>
      <c r="U288" s="98"/>
      <c r="V288" s="99"/>
    </row>
    <row r="289" spans="2:22" x14ac:dyDescent="0.2">
      <c r="B289" s="97"/>
      <c r="C289" s="98"/>
      <c r="D289" s="98"/>
      <c r="E289" s="98"/>
      <c r="F289" s="98"/>
      <c r="G289" s="98"/>
      <c r="H289" s="98"/>
      <c r="I289" s="98"/>
      <c r="J289" s="98"/>
      <c r="K289" s="98"/>
      <c r="L289" s="98"/>
      <c r="M289" s="98"/>
      <c r="N289" s="98"/>
      <c r="O289" s="98"/>
      <c r="P289" s="98"/>
      <c r="Q289" s="98"/>
      <c r="R289" s="98"/>
      <c r="S289" s="98"/>
      <c r="T289" s="98"/>
      <c r="U289" s="98"/>
      <c r="V289" s="99"/>
    </row>
    <row r="290" spans="2:22" x14ac:dyDescent="0.2">
      <c r="B290" s="97"/>
      <c r="C290" s="98"/>
      <c r="D290" s="98"/>
      <c r="E290" s="98"/>
      <c r="F290" s="98"/>
      <c r="G290" s="98"/>
      <c r="H290" s="98"/>
      <c r="I290" s="98"/>
      <c r="J290" s="98"/>
      <c r="K290" s="98"/>
      <c r="L290" s="98"/>
      <c r="M290" s="98"/>
      <c r="N290" s="98"/>
      <c r="O290" s="98"/>
      <c r="P290" s="98"/>
      <c r="Q290" s="98"/>
      <c r="R290" s="98"/>
      <c r="S290" s="98"/>
      <c r="T290" s="98"/>
      <c r="U290" s="98"/>
      <c r="V290" s="99"/>
    </row>
    <row r="291" spans="2:22" x14ac:dyDescent="0.2">
      <c r="B291" s="97"/>
      <c r="C291" s="98"/>
      <c r="D291" s="98"/>
      <c r="E291" s="98"/>
      <c r="F291" s="98"/>
      <c r="G291" s="98"/>
      <c r="H291" s="98"/>
      <c r="I291" s="98"/>
      <c r="J291" s="98"/>
      <c r="K291" s="98"/>
      <c r="L291" s="98"/>
      <c r="M291" s="98"/>
      <c r="N291" s="98"/>
      <c r="O291" s="98"/>
      <c r="P291" s="98"/>
      <c r="Q291" s="98"/>
      <c r="R291" s="98"/>
      <c r="S291" s="98"/>
      <c r="T291" s="98"/>
      <c r="U291" s="98"/>
      <c r="V291" s="99"/>
    </row>
    <row r="292" spans="2:22" x14ac:dyDescent="0.2">
      <c r="B292" s="97"/>
      <c r="C292" s="98"/>
      <c r="D292" s="98"/>
      <c r="E292" s="98"/>
      <c r="F292" s="98"/>
      <c r="G292" s="98"/>
      <c r="H292" s="98"/>
      <c r="I292" s="98"/>
      <c r="J292" s="98"/>
      <c r="K292" s="98"/>
      <c r="L292" s="98"/>
      <c r="M292" s="98"/>
      <c r="N292" s="98"/>
      <c r="O292" s="98"/>
      <c r="P292" s="98"/>
      <c r="Q292" s="98"/>
      <c r="R292" s="98"/>
      <c r="S292" s="98"/>
      <c r="T292" s="98"/>
      <c r="U292" s="98"/>
      <c r="V292" s="99"/>
    </row>
    <row r="293" spans="2:22" x14ac:dyDescent="0.2">
      <c r="B293" s="97"/>
      <c r="C293" s="98"/>
      <c r="D293" s="98"/>
      <c r="E293" s="98"/>
      <c r="F293" s="98"/>
      <c r="G293" s="98"/>
      <c r="H293" s="98"/>
      <c r="I293" s="98"/>
      <c r="J293" s="98"/>
      <c r="K293" s="98"/>
      <c r="L293" s="98"/>
      <c r="M293" s="98"/>
      <c r="N293" s="98"/>
      <c r="O293" s="98"/>
      <c r="P293" s="98"/>
      <c r="Q293" s="98"/>
      <c r="R293" s="98"/>
      <c r="S293" s="98"/>
      <c r="T293" s="98"/>
      <c r="U293" s="98"/>
      <c r="V293" s="99"/>
    </row>
    <row r="294" spans="2:22" x14ac:dyDescent="0.2">
      <c r="B294" s="97"/>
      <c r="C294" s="98"/>
      <c r="D294" s="98"/>
      <c r="E294" s="98"/>
      <c r="F294" s="98"/>
      <c r="G294" s="98"/>
      <c r="H294" s="98"/>
      <c r="I294" s="98"/>
      <c r="J294" s="98"/>
      <c r="K294" s="98"/>
      <c r="L294" s="98"/>
      <c r="M294" s="98"/>
      <c r="N294" s="98"/>
      <c r="O294" s="98"/>
      <c r="P294" s="98"/>
      <c r="Q294" s="98"/>
      <c r="R294" s="98"/>
      <c r="S294" s="98"/>
      <c r="T294" s="98"/>
      <c r="U294" s="98"/>
      <c r="V294" s="99"/>
    </row>
    <row r="295" spans="2:22" x14ac:dyDescent="0.2">
      <c r="B295" s="97"/>
      <c r="C295" s="98"/>
      <c r="D295" s="98"/>
      <c r="E295" s="98"/>
      <c r="F295" s="98"/>
      <c r="G295" s="98"/>
      <c r="H295" s="98"/>
      <c r="I295" s="98"/>
      <c r="J295" s="98"/>
      <c r="K295" s="98"/>
      <c r="L295" s="98"/>
      <c r="M295" s="98"/>
      <c r="N295" s="98"/>
      <c r="O295" s="98"/>
      <c r="P295" s="98"/>
      <c r="Q295" s="98"/>
      <c r="R295" s="98"/>
      <c r="S295" s="98"/>
      <c r="T295" s="98"/>
      <c r="U295" s="98"/>
      <c r="V295" s="99"/>
    </row>
    <row r="296" spans="2:22" x14ac:dyDescent="0.2">
      <c r="B296" s="97"/>
      <c r="C296" s="98"/>
      <c r="D296" s="98"/>
      <c r="E296" s="98"/>
      <c r="F296" s="98"/>
      <c r="G296" s="98"/>
      <c r="H296" s="98"/>
      <c r="I296" s="98"/>
      <c r="J296" s="98"/>
      <c r="K296" s="98"/>
      <c r="L296" s="98"/>
      <c r="M296" s="98"/>
      <c r="N296" s="98"/>
      <c r="O296" s="98"/>
      <c r="P296" s="98"/>
      <c r="Q296" s="98"/>
      <c r="R296" s="98"/>
      <c r="S296" s="98"/>
      <c r="T296" s="98"/>
      <c r="U296" s="98"/>
      <c r="V296" s="99"/>
    </row>
    <row r="297" spans="2:22" x14ac:dyDescent="0.2">
      <c r="B297" s="97"/>
      <c r="C297" s="98"/>
      <c r="D297" s="98"/>
      <c r="E297" s="98"/>
      <c r="F297" s="98"/>
      <c r="G297" s="98"/>
      <c r="H297" s="98"/>
      <c r="I297" s="98"/>
      <c r="J297" s="98"/>
      <c r="K297" s="98"/>
      <c r="L297" s="98"/>
      <c r="M297" s="98"/>
      <c r="N297" s="98"/>
      <c r="O297" s="98"/>
      <c r="P297" s="98"/>
      <c r="Q297" s="98"/>
      <c r="R297" s="98"/>
      <c r="S297" s="98"/>
      <c r="T297" s="98"/>
      <c r="U297" s="98"/>
      <c r="V297" s="99"/>
    </row>
    <row r="298" spans="2:22" x14ac:dyDescent="0.2">
      <c r="B298" s="97"/>
      <c r="C298" s="98"/>
      <c r="D298" s="98"/>
      <c r="E298" s="98"/>
      <c r="F298" s="98"/>
      <c r="G298" s="98"/>
      <c r="H298" s="98"/>
      <c r="I298" s="98"/>
      <c r="J298" s="98"/>
      <c r="K298" s="98"/>
      <c r="L298" s="98"/>
      <c r="M298" s="98"/>
      <c r="N298" s="98"/>
      <c r="O298" s="98"/>
      <c r="P298" s="98"/>
      <c r="Q298" s="98"/>
      <c r="R298" s="98"/>
      <c r="S298" s="98"/>
      <c r="T298" s="98"/>
      <c r="U298" s="98"/>
      <c r="V298" s="99"/>
    </row>
    <row r="299" spans="2:22" x14ac:dyDescent="0.2">
      <c r="B299" s="97"/>
      <c r="C299" s="98"/>
      <c r="D299" s="98"/>
      <c r="E299" s="98"/>
      <c r="F299" s="98"/>
      <c r="G299" s="98"/>
      <c r="H299" s="98"/>
      <c r="I299" s="98"/>
      <c r="J299" s="98"/>
      <c r="K299" s="98"/>
      <c r="L299" s="98"/>
      <c r="M299" s="98"/>
      <c r="N299" s="98"/>
      <c r="O299" s="98"/>
      <c r="P299" s="98"/>
      <c r="Q299" s="98"/>
      <c r="R299" s="98"/>
      <c r="S299" s="98"/>
      <c r="T299" s="98"/>
      <c r="U299" s="98"/>
      <c r="V299" s="99"/>
    </row>
    <row r="300" spans="2:22" x14ac:dyDescent="0.2">
      <c r="B300" s="97"/>
      <c r="C300" s="98"/>
      <c r="D300" s="98"/>
      <c r="E300" s="98"/>
      <c r="F300" s="98"/>
      <c r="G300" s="98"/>
      <c r="H300" s="98"/>
      <c r="I300" s="98"/>
      <c r="J300" s="98"/>
      <c r="K300" s="98"/>
      <c r="L300" s="98"/>
      <c r="M300" s="98"/>
      <c r="N300" s="98"/>
      <c r="O300" s="98"/>
      <c r="P300" s="98"/>
      <c r="Q300" s="98"/>
      <c r="R300" s="98"/>
      <c r="S300" s="98"/>
      <c r="T300" s="98"/>
      <c r="U300" s="98"/>
      <c r="V300" s="99"/>
    </row>
    <row r="301" spans="2:22" x14ac:dyDescent="0.2">
      <c r="B301" s="97"/>
      <c r="C301" s="98"/>
      <c r="D301" s="98"/>
      <c r="E301" s="98"/>
      <c r="F301" s="98"/>
      <c r="G301" s="98"/>
      <c r="H301" s="98"/>
      <c r="I301" s="98"/>
      <c r="J301" s="98"/>
      <c r="K301" s="98"/>
      <c r="L301" s="98"/>
      <c r="M301" s="98"/>
      <c r="N301" s="98"/>
      <c r="O301" s="98"/>
      <c r="P301" s="98"/>
      <c r="Q301" s="98"/>
      <c r="R301" s="98"/>
      <c r="S301" s="98"/>
      <c r="T301" s="98"/>
      <c r="U301" s="98"/>
      <c r="V301" s="99"/>
    </row>
    <row r="302" spans="2:22" x14ac:dyDescent="0.2">
      <c r="B302" s="97"/>
      <c r="C302" s="98"/>
      <c r="D302" s="98"/>
      <c r="E302" s="98"/>
      <c r="F302" s="98"/>
      <c r="G302" s="98"/>
      <c r="H302" s="98"/>
      <c r="I302" s="98"/>
      <c r="J302" s="98"/>
      <c r="K302" s="98"/>
      <c r="L302" s="98"/>
      <c r="M302" s="98"/>
      <c r="N302" s="98"/>
      <c r="O302" s="98"/>
      <c r="P302" s="98"/>
      <c r="Q302" s="98"/>
      <c r="R302" s="98"/>
      <c r="S302" s="98"/>
      <c r="T302" s="98"/>
      <c r="U302" s="98"/>
      <c r="V302" s="99"/>
    </row>
    <row r="303" spans="2:22" x14ac:dyDescent="0.2">
      <c r="B303" s="97"/>
      <c r="C303" s="98"/>
      <c r="D303" s="98"/>
      <c r="E303" s="98"/>
      <c r="F303" s="98"/>
      <c r="G303" s="98"/>
      <c r="H303" s="98"/>
      <c r="I303" s="98"/>
      <c r="J303" s="98"/>
      <c r="K303" s="98"/>
      <c r="L303" s="98"/>
      <c r="M303" s="98"/>
      <c r="N303" s="98"/>
      <c r="O303" s="98"/>
      <c r="P303" s="98"/>
      <c r="Q303" s="98"/>
      <c r="R303" s="98"/>
      <c r="S303" s="98"/>
      <c r="T303" s="98"/>
      <c r="U303" s="98"/>
      <c r="V303" s="99"/>
    </row>
    <row r="304" spans="2:22" x14ac:dyDescent="0.2">
      <c r="B304" s="97"/>
      <c r="C304" s="98"/>
      <c r="D304" s="98"/>
      <c r="E304" s="98"/>
      <c r="F304" s="98"/>
      <c r="G304" s="98"/>
      <c r="H304" s="98"/>
      <c r="I304" s="98"/>
      <c r="J304" s="98"/>
      <c r="K304" s="98"/>
      <c r="L304" s="98"/>
      <c r="M304" s="98"/>
      <c r="N304" s="98"/>
      <c r="O304" s="98"/>
      <c r="P304" s="98"/>
      <c r="Q304" s="98"/>
      <c r="R304" s="98"/>
      <c r="S304" s="98"/>
      <c r="T304" s="98"/>
      <c r="U304" s="98"/>
      <c r="V304" s="99"/>
    </row>
    <row r="305" spans="2:24" x14ac:dyDescent="0.2">
      <c r="B305" s="97"/>
      <c r="C305" s="98"/>
      <c r="D305" s="98"/>
      <c r="E305" s="98"/>
      <c r="F305" s="98"/>
      <c r="G305" s="98"/>
      <c r="H305" s="98"/>
      <c r="I305" s="98"/>
      <c r="J305" s="98"/>
      <c r="K305" s="98"/>
      <c r="L305" s="98"/>
      <c r="M305" s="98"/>
      <c r="N305" s="98"/>
      <c r="O305" s="98"/>
      <c r="P305" s="98"/>
      <c r="Q305" s="98"/>
      <c r="R305" s="98"/>
      <c r="S305" s="98"/>
      <c r="T305" s="98"/>
      <c r="U305" s="98"/>
      <c r="V305" s="99"/>
    </row>
    <row r="306" spans="2:24" x14ac:dyDescent="0.2">
      <c r="B306" s="97"/>
      <c r="C306" s="98"/>
      <c r="D306" s="98"/>
      <c r="E306" s="98"/>
      <c r="F306" s="98"/>
      <c r="G306" s="98"/>
      <c r="H306" s="98"/>
      <c r="I306" s="98"/>
      <c r="J306" s="98"/>
      <c r="K306" s="98"/>
      <c r="L306" s="98"/>
      <c r="M306" s="98"/>
      <c r="N306" s="98"/>
      <c r="O306" s="98"/>
      <c r="P306" s="98"/>
      <c r="Q306" s="98"/>
      <c r="R306" s="98"/>
      <c r="S306" s="98"/>
      <c r="T306" s="98"/>
      <c r="U306" s="98"/>
      <c r="V306" s="99"/>
    </row>
    <row r="307" spans="2:24" x14ac:dyDescent="0.2">
      <c r="B307" s="97"/>
      <c r="C307" s="98"/>
      <c r="D307" s="98"/>
      <c r="E307" s="98"/>
      <c r="F307" s="98"/>
      <c r="G307" s="98"/>
      <c r="H307" s="98"/>
      <c r="I307" s="98"/>
      <c r="J307" s="98"/>
      <c r="K307" s="98"/>
      <c r="L307" s="98"/>
      <c r="M307" s="98"/>
      <c r="N307" s="98"/>
      <c r="O307" s="98"/>
      <c r="P307" s="98"/>
      <c r="Q307" s="98"/>
      <c r="R307" s="98"/>
      <c r="S307" s="98"/>
      <c r="T307" s="98"/>
      <c r="U307" s="98"/>
      <c r="V307" s="99"/>
    </row>
    <row r="308" spans="2:24" x14ac:dyDescent="0.2">
      <c r="B308" s="97"/>
      <c r="C308" s="98"/>
      <c r="D308" s="98"/>
      <c r="E308" s="98"/>
      <c r="F308" s="98"/>
      <c r="G308" s="98"/>
      <c r="H308" s="98"/>
      <c r="I308" s="98"/>
      <c r="J308" s="98"/>
      <c r="K308" s="98"/>
      <c r="L308" s="98"/>
      <c r="M308" s="98"/>
      <c r="N308" s="98"/>
      <c r="O308" s="98"/>
      <c r="P308" s="98"/>
      <c r="Q308" s="98"/>
      <c r="R308" s="98"/>
      <c r="S308" s="98"/>
      <c r="T308" s="98"/>
      <c r="U308" s="98"/>
      <c r="V308" s="99"/>
    </row>
    <row r="309" spans="2:24" x14ac:dyDescent="0.2">
      <c r="B309" s="97"/>
      <c r="C309" s="98"/>
      <c r="D309" s="98"/>
      <c r="E309" s="98"/>
      <c r="F309" s="98"/>
      <c r="G309" s="98"/>
      <c r="H309" s="98"/>
      <c r="I309" s="98"/>
      <c r="J309" s="98"/>
      <c r="K309" s="98"/>
      <c r="L309" s="98"/>
      <c r="M309" s="98"/>
      <c r="N309" s="98"/>
      <c r="O309" s="98"/>
      <c r="P309" s="98"/>
      <c r="Q309" s="98"/>
      <c r="R309" s="98"/>
      <c r="S309" s="98"/>
      <c r="T309" s="98"/>
      <c r="U309" s="98"/>
      <c r="V309" s="99"/>
    </row>
    <row r="310" spans="2:24" x14ac:dyDescent="0.2">
      <c r="B310" s="97"/>
      <c r="C310" s="98"/>
      <c r="D310" s="98"/>
      <c r="E310" s="98"/>
      <c r="F310" s="98"/>
      <c r="G310" s="98"/>
      <c r="H310" s="98"/>
      <c r="I310" s="98"/>
      <c r="J310" s="98"/>
      <c r="K310" s="98"/>
      <c r="L310" s="98"/>
      <c r="M310" s="98"/>
      <c r="N310" s="98"/>
      <c r="O310" s="98"/>
      <c r="P310" s="98"/>
      <c r="Q310" s="98"/>
      <c r="R310" s="98"/>
      <c r="S310" s="98"/>
      <c r="T310" s="98"/>
      <c r="U310" s="98"/>
      <c r="V310" s="99"/>
    </row>
    <row r="311" spans="2:24" x14ac:dyDescent="0.2">
      <c r="B311" s="97"/>
      <c r="C311" s="98"/>
      <c r="D311" s="98"/>
      <c r="E311" s="98"/>
      <c r="F311" s="98"/>
      <c r="G311" s="98"/>
      <c r="H311" s="98"/>
      <c r="I311" s="98"/>
      <c r="J311" s="98"/>
      <c r="K311" s="98"/>
      <c r="L311" s="98"/>
      <c r="M311" s="98"/>
      <c r="N311" s="98"/>
      <c r="O311" s="98"/>
      <c r="P311" s="98"/>
      <c r="Q311" s="98"/>
      <c r="R311" s="98"/>
      <c r="S311" s="98"/>
      <c r="T311" s="98"/>
      <c r="U311" s="98"/>
      <c r="V311" s="99"/>
    </row>
    <row r="312" spans="2:24" ht="13.5" thickBot="1" x14ac:dyDescent="0.25">
      <c r="B312" s="97"/>
      <c r="C312" s="98"/>
      <c r="D312" s="98"/>
      <c r="E312" s="98"/>
      <c r="F312" s="98"/>
      <c r="G312" s="98"/>
      <c r="H312" s="98"/>
      <c r="I312" s="98"/>
      <c r="J312" s="98"/>
      <c r="K312" s="98"/>
      <c r="L312" s="98"/>
      <c r="M312" s="98"/>
      <c r="N312" s="98"/>
      <c r="O312" s="98"/>
      <c r="P312" s="98"/>
      <c r="Q312" s="98"/>
      <c r="R312" s="98"/>
      <c r="S312" s="98"/>
      <c r="T312" s="98"/>
      <c r="U312" s="98"/>
      <c r="V312" s="99"/>
    </row>
    <row r="313" spans="2:24" x14ac:dyDescent="0.2">
      <c r="B313" s="94"/>
      <c r="C313" s="95"/>
      <c r="D313" s="95"/>
      <c r="E313" s="95"/>
      <c r="F313" s="95"/>
      <c r="G313" s="95"/>
      <c r="H313" s="95"/>
      <c r="I313" s="95"/>
      <c r="J313" s="95"/>
      <c r="K313" s="95"/>
      <c r="L313" s="95"/>
      <c r="M313" s="95"/>
      <c r="N313" s="95"/>
      <c r="O313" s="95"/>
      <c r="P313" s="95"/>
      <c r="Q313" s="95"/>
      <c r="R313" s="95"/>
      <c r="S313" s="95"/>
      <c r="T313" s="95"/>
      <c r="U313" s="95"/>
      <c r="V313" s="95"/>
      <c r="W313" s="95"/>
      <c r="X313" s="96"/>
    </row>
    <row r="314" spans="2:24" x14ac:dyDescent="0.2">
      <c r="B314" s="132" t="s">
        <v>406</v>
      </c>
      <c r="C314" s="98"/>
      <c r="D314" s="98"/>
      <c r="E314" s="98"/>
      <c r="F314" s="98"/>
      <c r="G314" s="98"/>
      <c r="H314" s="98"/>
      <c r="I314" s="98"/>
      <c r="J314" s="98"/>
      <c r="K314" s="98"/>
      <c r="L314" s="98"/>
      <c r="M314" s="98"/>
      <c r="N314" s="98"/>
      <c r="O314" s="98"/>
      <c r="P314" s="98"/>
      <c r="Q314" s="98"/>
      <c r="R314" s="98"/>
      <c r="S314" s="98"/>
      <c r="T314" s="98"/>
      <c r="U314" s="98"/>
      <c r="V314" s="98"/>
      <c r="W314" s="98"/>
      <c r="X314" s="99"/>
    </row>
    <row r="315" spans="2:24" x14ac:dyDescent="0.2">
      <c r="B315" s="97"/>
      <c r="C315" s="98"/>
      <c r="D315" s="98"/>
      <c r="E315" s="98"/>
      <c r="F315" s="98"/>
      <c r="G315" s="98"/>
      <c r="H315" s="98"/>
      <c r="I315" s="98"/>
      <c r="J315" s="98"/>
      <c r="K315" s="98"/>
      <c r="L315" s="98"/>
      <c r="M315" s="98"/>
      <c r="N315" s="98"/>
      <c r="O315" s="98"/>
      <c r="P315" s="98"/>
      <c r="Q315" s="98"/>
      <c r="R315" s="98"/>
      <c r="S315" s="98"/>
      <c r="T315" s="98"/>
      <c r="U315" s="98"/>
      <c r="V315" s="98"/>
      <c r="W315" s="98"/>
      <c r="X315" s="99"/>
    </row>
    <row r="316" spans="2:24" x14ac:dyDescent="0.2">
      <c r="B316" s="133" t="s">
        <v>407</v>
      </c>
      <c r="C316" s="98"/>
      <c r="D316" s="98"/>
      <c r="E316" s="98"/>
      <c r="F316" s="98"/>
      <c r="G316" s="98"/>
      <c r="H316" s="98"/>
      <c r="I316" s="98"/>
      <c r="J316" s="98"/>
      <c r="K316" s="98"/>
      <c r="L316" s="98"/>
      <c r="M316" s="98"/>
      <c r="N316" s="98"/>
      <c r="O316" s="98"/>
      <c r="P316" s="98"/>
      <c r="Q316" s="98"/>
      <c r="R316" s="98"/>
      <c r="S316" s="98"/>
      <c r="T316" s="98"/>
      <c r="U316" s="98"/>
      <c r="V316" s="98"/>
      <c r="W316" s="98"/>
      <c r="X316" s="99"/>
    </row>
    <row r="317" spans="2:24" x14ac:dyDescent="0.2">
      <c r="B317" s="133" t="s">
        <v>408</v>
      </c>
      <c r="C317" s="98"/>
      <c r="D317" s="98"/>
      <c r="E317" s="98"/>
      <c r="F317" s="98"/>
      <c r="G317" s="98"/>
      <c r="H317" s="98"/>
      <c r="I317" s="98"/>
      <c r="J317" s="98"/>
      <c r="K317" s="98"/>
      <c r="L317" s="98"/>
      <c r="M317" s="98"/>
      <c r="N317" s="98"/>
      <c r="O317" s="98"/>
      <c r="P317" s="98"/>
      <c r="Q317" s="98"/>
      <c r="R317" s="98"/>
      <c r="S317" s="98"/>
      <c r="T317" s="98"/>
      <c r="U317" s="98"/>
      <c r="V317" s="98"/>
      <c r="W317" s="98"/>
      <c r="X317" s="99"/>
    </row>
    <row r="318" spans="2:24" x14ac:dyDescent="0.2">
      <c r="B318" s="97"/>
      <c r="C318" s="98"/>
      <c r="D318" s="98"/>
      <c r="E318" s="98"/>
      <c r="F318" s="98"/>
      <c r="G318" s="98"/>
      <c r="H318" s="98"/>
      <c r="I318" s="98"/>
      <c r="J318" s="98"/>
      <c r="K318" s="98"/>
      <c r="L318" s="98"/>
      <c r="M318" s="98"/>
      <c r="N318" s="98"/>
      <c r="O318" s="98"/>
      <c r="P318" s="98"/>
      <c r="Q318" s="98"/>
      <c r="R318" s="98"/>
      <c r="S318" s="98"/>
      <c r="T318" s="98"/>
      <c r="U318" s="98"/>
      <c r="V318" s="98"/>
      <c r="W318" s="98"/>
      <c r="X318" s="99"/>
    </row>
    <row r="319" spans="2:24" x14ac:dyDescent="0.2">
      <c r="B319" s="97"/>
      <c r="C319" s="98"/>
      <c r="D319" s="98"/>
      <c r="E319" s="98"/>
      <c r="F319" s="98"/>
      <c r="G319" s="98"/>
      <c r="H319" s="98"/>
      <c r="I319" s="98"/>
      <c r="J319" s="98"/>
      <c r="K319" s="98"/>
      <c r="L319" s="98"/>
      <c r="M319" s="98"/>
      <c r="N319" s="98"/>
      <c r="O319" s="98"/>
      <c r="P319" s="98"/>
      <c r="Q319" s="98"/>
      <c r="R319" s="98"/>
      <c r="S319" s="98"/>
      <c r="T319" s="98"/>
      <c r="U319" s="98"/>
      <c r="V319" s="98"/>
      <c r="W319" s="98"/>
      <c r="X319" s="99"/>
    </row>
    <row r="320" spans="2:24" x14ac:dyDescent="0.2">
      <c r="B320" s="97"/>
      <c r="C320" s="98"/>
      <c r="D320" s="98"/>
      <c r="E320" s="98"/>
      <c r="F320" s="98"/>
      <c r="G320" s="98"/>
      <c r="H320" s="98"/>
      <c r="I320" s="98"/>
      <c r="J320" s="98"/>
      <c r="K320" s="98"/>
      <c r="L320" s="98"/>
      <c r="M320" s="98"/>
      <c r="N320" s="98"/>
      <c r="O320" s="98"/>
      <c r="P320" s="98"/>
      <c r="Q320" s="98"/>
      <c r="R320" s="98"/>
      <c r="S320" s="98"/>
      <c r="T320" s="98"/>
      <c r="U320" s="98"/>
      <c r="V320" s="98"/>
      <c r="W320" s="98"/>
      <c r="X320" s="99"/>
    </row>
    <row r="321" spans="2:24" ht="13.5" thickBot="1" x14ac:dyDescent="0.25">
      <c r="B321" s="97"/>
      <c r="C321" s="98"/>
      <c r="D321" s="98"/>
      <c r="E321" s="98"/>
      <c r="F321" s="98"/>
      <c r="G321" s="98"/>
      <c r="H321" s="98"/>
      <c r="I321" s="98"/>
      <c r="J321" s="98"/>
      <c r="K321" s="98"/>
      <c r="L321" s="98"/>
      <c r="M321" s="98"/>
      <c r="N321" s="98"/>
      <c r="O321" s="98"/>
      <c r="P321" s="98"/>
      <c r="Q321" s="98"/>
      <c r="R321" s="98"/>
      <c r="S321" s="98"/>
      <c r="T321" s="98"/>
      <c r="U321" s="98"/>
      <c r="V321" s="98"/>
      <c r="W321" s="98"/>
      <c r="X321" s="99"/>
    </row>
    <row r="322" spans="2:24" ht="51" x14ac:dyDescent="0.2">
      <c r="B322" s="198" t="s">
        <v>368</v>
      </c>
      <c r="C322" s="199" t="s">
        <v>369</v>
      </c>
      <c r="D322" s="204" t="s">
        <v>370</v>
      </c>
      <c r="E322" s="205" t="s">
        <v>374</v>
      </c>
      <c r="F322" s="206" t="s">
        <v>373</v>
      </c>
      <c r="G322" s="204" t="s">
        <v>420</v>
      </c>
      <c r="H322" s="205" t="s">
        <v>419</v>
      </c>
      <c r="I322" s="205" t="s">
        <v>422</v>
      </c>
      <c r="J322" s="206" t="s">
        <v>423</v>
      </c>
      <c r="K322" s="98"/>
      <c r="L322" s="98"/>
      <c r="M322" s="98"/>
      <c r="N322" s="98"/>
      <c r="O322" s="98"/>
      <c r="P322" s="98"/>
      <c r="Q322" s="98"/>
      <c r="R322" s="98"/>
      <c r="S322" s="98"/>
      <c r="T322" s="98"/>
      <c r="U322" s="98"/>
      <c r="V322" s="98"/>
      <c r="W322" s="98"/>
      <c r="X322" s="99"/>
    </row>
    <row r="323" spans="2:24" x14ac:dyDescent="0.2">
      <c r="B323" s="200">
        <v>-50420</v>
      </c>
      <c r="C323" s="201">
        <v>-9894</v>
      </c>
      <c r="D323" s="207"/>
      <c r="E323" s="195"/>
      <c r="F323" s="208"/>
      <c r="G323" s="210">
        <f>C323/13090</f>
        <v>-0.75584415584415587</v>
      </c>
      <c r="H323" s="196"/>
      <c r="I323" s="197"/>
      <c r="J323" s="211"/>
      <c r="K323" s="172"/>
      <c r="L323" s="98"/>
      <c r="M323" s="98"/>
      <c r="N323" s="98"/>
      <c r="O323" s="98"/>
      <c r="P323" s="98"/>
      <c r="Q323" s="108"/>
      <c r="R323" s="98"/>
      <c r="S323" s="98"/>
      <c r="T323" s="98"/>
      <c r="U323" s="98"/>
      <c r="V323" s="98"/>
      <c r="W323" s="98"/>
      <c r="X323" s="99"/>
    </row>
    <row r="324" spans="2:24" x14ac:dyDescent="0.2">
      <c r="B324" s="153">
        <v>-45000</v>
      </c>
      <c r="C324" s="154">
        <v>-8867</v>
      </c>
      <c r="D324" s="153"/>
      <c r="E324" s="88"/>
      <c r="F324" s="154"/>
      <c r="G324" s="153">
        <f t="shared" ref="G324:G387" si="6">C324/13090</f>
        <v>-0.6773873185637892</v>
      </c>
      <c r="H324" s="88"/>
      <c r="I324" s="88"/>
      <c r="J324" s="154"/>
      <c r="K324" s="98"/>
      <c r="L324" s="98"/>
      <c r="M324" s="98"/>
      <c r="N324" s="98"/>
      <c r="O324" s="98"/>
      <c r="P324" s="98"/>
      <c r="Q324" s="98"/>
      <c r="R324" s="98"/>
      <c r="S324" s="98"/>
      <c r="T324" s="98"/>
      <c r="U324" s="98"/>
      <c r="V324" s="98"/>
      <c r="W324" s="98"/>
      <c r="X324" s="99"/>
    </row>
    <row r="325" spans="2:24" x14ac:dyDescent="0.2">
      <c r="B325" s="153">
        <v>-25000</v>
      </c>
      <c r="C325" s="154">
        <v>-4947</v>
      </c>
      <c r="D325" s="153">
        <f t="shared" ref="D325:D388" si="7">C325-C324</f>
        <v>3920</v>
      </c>
      <c r="E325" s="88">
        <f t="shared" ref="E325:E356" si="8">D325-$T$326</f>
        <v>-591.14000000000033</v>
      </c>
      <c r="F325" s="154">
        <f>F324+E325</f>
        <v>-591.14000000000033</v>
      </c>
      <c r="G325" s="153">
        <f t="shared" si="6"/>
        <v>-0.37792207792207794</v>
      </c>
      <c r="H325" s="88">
        <f>G325-G324</f>
        <v>0.29946524064171126</v>
      </c>
      <c r="I325" s="88">
        <f t="shared" ref="I325:I356" si="9">H325-$T$328</f>
        <v>-4.5159663865546151E-2</v>
      </c>
      <c r="J325" s="154">
        <f>I325+I324</f>
        <v>-4.5159663865546151E-2</v>
      </c>
      <c r="K325" s="98"/>
      <c r="L325" s="98"/>
      <c r="M325" s="98"/>
      <c r="N325" s="98"/>
      <c r="O325" s="98"/>
      <c r="P325" s="98"/>
      <c r="Q325" s="98"/>
      <c r="R325" s="98"/>
      <c r="S325" s="98"/>
      <c r="T325" s="98"/>
      <c r="U325" s="98"/>
      <c r="V325" s="98"/>
      <c r="W325" s="98"/>
      <c r="X325" s="99"/>
    </row>
    <row r="326" spans="2:24" x14ac:dyDescent="0.2">
      <c r="B326" s="153">
        <v>-5000</v>
      </c>
      <c r="C326" s="154">
        <v>-996</v>
      </c>
      <c r="D326" s="153">
        <f t="shared" si="7"/>
        <v>3951</v>
      </c>
      <c r="E326" s="88">
        <f t="shared" si="8"/>
        <v>-560.14000000000033</v>
      </c>
      <c r="F326" s="154">
        <f t="shared" ref="F326:F389" si="10">F325+E326</f>
        <v>-1151.2800000000007</v>
      </c>
      <c r="G326" s="153">
        <f t="shared" si="6"/>
        <v>-7.6088617265087852E-2</v>
      </c>
      <c r="H326" s="88">
        <f t="shared" ref="H326:H389" si="11">G326-G325</f>
        <v>0.30183346065699007</v>
      </c>
      <c r="I326" s="88">
        <f t="shared" si="9"/>
        <v>-4.2791443850267341E-2</v>
      </c>
      <c r="J326" s="154">
        <f t="shared" ref="J326:J389" si="12">I326+I325</f>
        <v>-8.7951107715813492E-2</v>
      </c>
      <c r="K326" s="98"/>
      <c r="L326" s="98"/>
      <c r="M326" s="172" t="s">
        <v>418</v>
      </c>
      <c r="N326" s="98"/>
      <c r="O326" s="172"/>
      <c r="P326" s="98"/>
      <c r="Q326" s="98"/>
      <c r="R326" s="98"/>
      <c r="S326" s="98"/>
      <c r="T326" s="98">
        <f>AVERAGE(D325:D474)</f>
        <v>4511.1400000000003</v>
      </c>
      <c r="U326" s="108" t="s">
        <v>375</v>
      </c>
      <c r="V326" s="98"/>
      <c r="W326" s="98"/>
      <c r="X326" s="99"/>
    </row>
    <row r="327" spans="2:24" x14ac:dyDescent="0.2">
      <c r="B327" s="153">
        <v>15000</v>
      </c>
      <c r="C327" s="154">
        <v>2971</v>
      </c>
      <c r="D327" s="153">
        <f t="shared" si="7"/>
        <v>3967</v>
      </c>
      <c r="E327" s="88">
        <f t="shared" si="8"/>
        <v>-544.14000000000033</v>
      </c>
      <c r="F327" s="154">
        <f t="shared" si="10"/>
        <v>-1695.420000000001</v>
      </c>
      <c r="G327" s="153">
        <f t="shared" si="6"/>
        <v>0.22696715049656227</v>
      </c>
      <c r="H327" s="88">
        <f t="shared" si="11"/>
        <v>0.30305576776165011</v>
      </c>
      <c r="I327" s="88">
        <f t="shared" si="9"/>
        <v>-4.1569136745607305E-2</v>
      </c>
      <c r="J327" s="154">
        <f t="shared" si="12"/>
        <v>-8.4360580595874646E-2</v>
      </c>
      <c r="K327" s="98"/>
      <c r="L327" s="98"/>
      <c r="M327" s="98"/>
      <c r="N327" s="98"/>
      <c r="O327" s="98"/>
      <c r="P327" s="98"/>
      <c r="Q327" s="98"/>
      <c r="R327" s="98"/>
      <c r="S327" s="98"/>
      <c r="T327" s="98"/>
      <c r="U327" s="98"/>
      <c r="V327" s="98"/>
      <c r="W327" s="98"/>
      <c r="X327" s="99"/>
    </row>
    <row r="328" spans="2:24" x14ac:dyDescent="0.2">
      <c r="B328" s="153">
        <v>35000</v>
      </c>
      <c r="C328" s="154">
        <v>6952</v>
      </c>
      <c r="D328" s="153">
        <f t="shared" si="7"/>
        <v>3981</v>
      </c>
      <c r="E328" s="88">
        <f t="shared" si="8"/>
        <v>-530.14000000000033</v>
      </c>
      <c r="F328" s="154">
        <f t="shared" si="10"/>
        <v>-2225.5600000000013</v>
      </c>
      <c r="G328" s="153">
        <f t="shared" si="6"/>
        <v>0.53109243697478992</v>
      </c>
      <c r="H328" s="88">
        <f t="shared" si="11"/>
        <v>0.30412528647822767</v>
      </c>
      <c r="I328" s="88">
        <f t="shared" si="9"/>
        <v>-4.0499618029029738E-2</v>
      </c>
      <c r="J328" s="154">
        <f t="shared" si="12"/>
        <v>-8.2068754774637043E-2</v>
      </c>
      <c r="K328" s="98"/>
      <c r="L328" s="98"/>
      <c r="M328" s="108" t="s">
        <v>421</v>
      </c>
      <c r="N328" s="98"/>
      <c r="O328" s="98"/>
      <c r="P328" s="98"/>
      <c r="Q328" s="98"/>
      <c r="R328" s="98"/>
      <c r="S328" s="98"/>
      <c r="T328" s="98">
        <f>AVERAGE(H325:H474)</f>
        <v>0.34462490450725741</v>
      </c>
      <c r="U328" s="98"/>
      <c r="V328" s="98"/>
      <c r="W328" s="98"/>
      <c r="X328" s="99"/>
    </row>
    <row r="329" spans="2:24" x14ac:dyDescent="0.2">
      <c r="B329" s="153">
        <v>55000</v>
      </c>
      <c r="C329" s="154">
        <v>10950</v>
      </c>
      <c r="D329" s="153">
        <f t="shared" si="7"/>
        <v>3998</v>
      </c>
      <c r="E329" s="88">
        <f t="shared" si="8"/>
        <v>-513.14000000000033</v>
      </c>
      <c r="F329" s="154">
        <f t="shared" si="10"/>
        <v>-2738.7000000000016</v>
      </c>
      <c r="G329" s="153">
        <f t="shared" si="6"/>
        <v>0.83651642475171883</v>
      </c>
      <c r="H329" s="88">
        <f t="shared" si="11"/>
        <v>0.30542398777692892</v>
      </c>
      <c r="I329" s="88">
        <f t="shared" si="9"/>
        <v>-3.9200916730328494E-2</v>
      </c>
      <c r="J329" s="154">
        <f t="shared" si="12"/>
        <v>-7.9700534759358233E-2</v>
      </c>
      <c r="K329" s="98"/>
      <c r="L329" s="98"/>
      <c r="M329" s="98"/>
      <c r="N329" s="98"/>
      <c r="O329" s="98"/>
      <c r="P329" s="98"/>
      <c r="Q329" s="98"/>
      <c r="R329" s="98"/>
      <c r="S329" s="98"/>
      <c r="T329" s="98"/>
      <c r="U329" s="98"/>
      <c r="V329" s="98"/>
      <c r="W329" s="98"/>
      <c r="X329" s="99"/>
    </row>
    <row r="330" spans="2:24" x14ac:dyDescent="0.2">
      <c r="B330" s="153">
        <v>75000</v>
      </c>
      <c r="C330" s="154">
        <v>14977</v>
      </c>
      <c r="D330" s="153">
        <f t="shared" si="7"/>
        <v>4027</v>
      </c>
      <c r="E330" s="88">
        <f t="shared" si="8"/>
        <v>-484.14000000000033</v>
      </c>
      <c r="F330" s="154">
        <f t="shared" si="10"/>
        <v>-3222.840000000002</v>
      </c>
      <c r="G330" s="153">
        <f t="shared" si="6"/>
        <v>1.1441558441558441</v>
      </c>
      <c r="H330" s="88">
        <f t="shared" si="11"/>
        <v>0.30763941940412531</v>
      </c>
      <c r="I330" s="88">
        <f t="shared" si="9"/>
        <v>-3.6985485103132099E-2</v>
      </c>
      <c r="J330" s="154">
        <f t="shared" si="12"/>
        <v>-7.6186401833460593E-2</v>
      </c>
      <c r="K330" s="98"/>
      <c r="L330" s="98"/>
      <c r="M330" s="98"/>
      <c r="N330" s="98"/>
      <c r="O330" s="98"/>
      <c r="P330" s="98"/>
      <c r="Q330" s="98"/>
      <c r="R330" s="98"/>
      <c r="S330" s="98"/>
      <c r="T330" s="98"/>
      <c r="U330" s="98"/>
      <c r="V330" s="98"/>
      <c r="W330" s="98"/>
      <c r="X330" s="99"/>
    </row>
    <row r="331" spans="2:24" x14ac:dyDescent="0.2">
      <c r="B331" s="153">
        <v>95000</v>
      </c>
      <c r="C331" s="154">
        <v>19020</v>
      </c>
      <c r="D331" s="153">
        <f t="shared" si="7"/>
        <v>4043</v>
      </c>
      <c r="E331" s="88">
        <f t="shared" si="8"/>
        <v>-468.14000000000033</v>
      </c>
      <c r="F331" s="154">
        <f t="shared" si="10"/>
        <v>-3690.9800000000023</v>
      </c>
      <c r="G331" s="153">
        <f t="shared" si="6"/>
        <v>1.4530175706646296</v>
      </c>
      <c r="H331" s="88">
        <f t="shared" si="11"/>
        <v>0.30886172650878541</v>
      </c>
      <c r="I331" s="88">
        <f t="shared" si="9"/>
        <v>-3.5763177998472007E-2</v>
      </c>
      <c r="J331" s="154">
        <f t="shared" si="12"/>
        <v>-7.2748663101604105E-2</v>
      </c>
      <c r="K331" s="98"/>
      <c r="L331" s="98"/>
      <c r="M331" s="98"/>
      <c r="N331" s="98"/>
      <c r="O331" s="98"/>
      <c r="P331" s="98"/>
      <c r="Q331" s="98"/>
      <c r="R331" s="98"/>
      <c r="S331" s="98"/>
      <c r="T331" s="98"/>
      <c r="U331" s="98"/>
      <c r="V331" s="98"/>
      <c r="W331" s="98"/>
      <c r="X331" s="99"/>
    </row>
    <row r="332" spans="2:24" x14ac:dyDescent="0.2">
      <c r="B332" s="153">
        <v>115000</v>
      </c>
      <c r="C332" s="154">
        <v>23090</v>
      </c>
      <c r="D332" s="153">
        <f t="shared" si="7"/>
        <v>4070</v>
      </c>
      <c r="E332" s="88">
        <f t="shared" si="8"/>
        <v>-441.14000000000033</v>
      </c>
      <c r="F332" s="154">
        <f t="shared" si="10"/>
        <v>-4132.1200000000026</v>
      </c>
      <c r="G332" s="153">
        <f t="shared" si="6"/>
        <v>1.7639419404125287</v>
      </c>
      <c r="H332" s="88">
        <f t="shared" si="11"/>
        <v>0.31092436974789917</v>
      </c>
      <c r="I332" s="88">
        <f t="shared" si="9"/>
        <v>-3.3700534759358247E-2</v>
      </c>
      <c r="J332" s="154">
        <f t="shared" si="12"/>
        <v>-6.9463712757830254E-2</v>
      </c>
      <c r="K332" s="98"/>
      <c r="L332" s="98"/>
      <c r="M332" s="98"/>
      <c r="N332" s="98"/>
      <c r="O332" s="98"/>
      <c r="P332" s="98"/>
      <c r="Q332" s="98"/>
      <c r="R332" s="98"/>
      <c r="S332" s="98"/>
      <c r="T332" s="98"/>
      <c r="U332" s="98"/>
      <c r="V332" s="98"/>
      <c r="W332" s="98"/>
      <c r="X332" s="99"/>
    </row>
    <row r="333" spans="2:24" x14ac:dyDescent="0.2">
      <c r="B333" s="153">
        <v>135000</v>
      </c>
      <c r="C333" s="154">
        <v>27178</v>
      </c>
      <c r="D333" s="153">
        <f t="shared" si="7"/>
        <v>4088</v>
      </c>
      <c r="E333" s="88">
        <f t="shared" si="8"/>
        <v>-423.14000000000033</v>
      </c>
      <c r="F333" s="154">
        <f t="shared" si="10"/>
        <v>-4555.2600000000029</v>
      </c>
      <c r="G333" s="153">
        <f t="shared" si="6"/>
        <v>2.0762414056531702</v>
      </c>
      <c r="H333" s="88">
        <f t="shared" si="11"/>
        <v>0.31229946524064145</v>
      </c>
      <c r="I333" s="88">
        <f t="shared" si="9"/>
        <v>-3.2325439266615963E-2</v>
      </c>
      <c r="J333" s="154">
        <f t="shared" si="12"/>
        <v>-6.602597402597421E-2</v>
      </c>
      <c r="K333" s="98"/>
      <c r="L333" s="98"/>
      <c r="M333" s="98"/>
      <c r="N333" s="98"/>
      <c r="O333" s="98"/>
      <c r="P333" s="98"/>
      <c r="Q333" s="98"/>
      <c r="R333" s="98"/>
      <c r="S333" s="98"/>
      <c r="T333" s="98"/>
      <c r="U333" s="98"/>
      <c r="V333" s="98"/>
      <c r="W333" s="98"/>
      <c r="X333" s="99"/>
    </row>
    <row r="334" spans="2:24" x14ac:dyDescent="0.2">
      <c r="B334" s="153">
        <v>155000</v>
      </c>
      <c r="C334" s="154">
        <v>31284</v>
      </c>
      <c r="D334" s="153">
        <f t="shared" si="7"/>
        <v>4106</v>
      </c>
      <c r="E334" s="88">
        <f t="shared" si="8"/>
        <v>-405.14000000000033</v>
      </c>
      <c r="F334" s="154">
        <f t="shared" si="10"/>
        <v>-4960.4000000000033</v>
      </c>
      <c r="G334" s="153">
        <f t="shared" si="6"/>
        <v>2.3899159663865546</v>
      </c>
      <c r="H334" s="88">
        <f t="shared" si="11"/>
        <v>0.3136745607333844</v>
      </c>
      <c r="I334" s="88">
        <f t="shared" si="9"/>
        <v>-3.0950343773873012E-2</v>
      </c>
      <c r="J334" s="154">
        <f t="shared" si="12"/>
        <v>-6.3275783040488975E-2</v>
      </c>
      <c r="K334" s="98"/>
      <c r="L334" s="98"/>
      <c r="M334" s="98"/>
      <c r="N334" s="98"/>
      <c r="O334" s="98"/>
      <c r="P334" s="98"/>
      <c r="Q334" s="98"/>
      <c r="R334" s="98"/>
      <c r="S334" s="98"/>
      <c r="T334" s="98"/>
      <c r="U334" s="98"/>
      <c r="V334" s="98"/>
      <c r="W334" s="98"/>
      <c r="X334" s="99"/>
    </row>
    <row r="335" spans="2:24" x14ac:dyDescent="0.2">
      <c r="B335" s="153">
        <v>175000</v>
      </c>
      <c r="C335" s="154">
        <v>35417</v>
      </c>
      <c r="D335" s="153">
        <f t="shared" si="7"/>
        <v>4133</v>
      </c>
      <c r="E335" s="88">
        <f t="shared" si="8"/>
        <v>-378.14000000000033</v>
      </c>
      <c r="F335" s="154">
        <f t="shared" si="10"/>
        <v>-5338.5400000000036</v>
      </c>
      <c r="G335" s="153">
        <f t="shared" si="6"/>
        <v>2.7056531703590525</v>
      </c>
      <c r="H335" s="88">
        <f t="shared" si="11"/>
        <v>0.31573720397249794</v>
      </c>
      <c r="I335" s="88">
        <f t="shared" si="9"/>
        <v>-2.8887700534759475E-2</v>
      </c>
      <c r="J335" s="154">
        <f t="shared" si="12"/>
        <v>-5.9838044308632488E-2</v>
      </c>
      <c r="K335" s="98"/>
      <c r="L335" s="98"/>
      <c r="M335" s="98"/>
      <c r="N335" s="98"/>
      <c r="O335" s="98"/>
      <c r="P335" s="98"/>
      <c r="Q335" s="98"/>
      <c r="R335" s="98"/>
      <c r="S335" s="98"/>
      <c r="T335" s="98"/>
      <c r="U335" s="98"/>
      <c r="V335" s="98"/>
      <c r="W335" s="98"/>
      <c r="X335" s="99"/>
    </row>
    <row r="336" spans="2:24" x14ac:dyDescent="0.2">
      <c r="B336" s="153">
        <v>195000</v>
      </c>
      <c r="C336" s="154">
        <v>39569</v>
      </c>
      <c r="D336" s="153">
        <f t="shared" si="7"/>
        <v>4152</v>
      </c>
      <c r="E336" s="88">
        <f t="shared" si="8"/>
        <v>-359.14000000000033</v>
      </c>
      <c r="F336" s="154">
        <f t="shared" si="10"/>
        <v>-5697.6800000000039</v>
      </c>
      <c r="G336" s="153">
        <f t="shared" si="6"/>
        <v>3.0228418640183348</v>
      </c>
      <c r="H336" s="88">
        <f t="shared" si="11"/>
        <v>0.31718869365928226</v>
      </c>
      <c r="I336" s="88">
        <f t="shared" si="9"/>
        <v>-2.7436210847975151E-2</v>
      </c>
      <c r="J336" s="154">
        <f t="shared" si="12"/>
        <v>-5.6323911382734626E-2</v>
      </c>
      <c r="K336" s="98"/>
      <c r="L336" s="98"/>
      <c r="M336" s="98"/>
      <c r="N336" s="98"/>
      <c r="O336" s="98"/>
      <c r="P336" s="98"/>
      <c r="Q336" s="98"/>
      <c r="R336" s="98"/>
      <c r="S336" s="98"/>
      <c r="T336" s="98"/>
      <c r="U336" s="98"/>
      <c r="V336" s="98"/>
      <c r="W336" s="98"/>
      <c r="X336" s="99"/>
    </row>
    <row r="337" spans="2:24" x14ac:dyDescent="0.2">
      <c r="B337" s="153">
        <v>215000</v>
      </c>
      <c r="C337" s="154">
        <v>43732</v>
      </c>
      <c r="D337" s="153">
        <f t="shared" si="7"/>
        <v>4163</v>
      </c>
      <c r="E337" s="88">
        <f t="shared" si="8"/>
        <v>-348.14000000000033</v>
      </c>
      <c r="F337" s="154">
        <f t="shared" si="10"/>
        <v>-6045.8200000000043</v>
      </c>
      <c r="G337" s="153">
        <f t="shared" si="6"/>
        <v>3.3408708938120704</v>
      </c>
      <c r="H337" s="88">
        <f t="shared" si="11"/>
        <v>0.3180290297937356</v>
      </c>
      <c r="I337" s="88">
        <f t="shared" si="9"/>
        <v>-2.6595874713521817E-2</v>
      </c>
      <c r="J337" s="154">
        <f t="shared" si="12"/>
        <v>-5.4032085561496968E-2</v>
      </c>
      <c r="K337" s="98"/>
      <c r="L337" s="98"/>
      <c r="M337" s="98"/>
      <c r="N337" s="98"/>
      <c r="O337" s="98"/>
      <c r="P337" s="98"/>
      <c r="Q337" s="98"/>
      <c r="R337" s="98"/>
      <c r="S337" s="98"/>
      <c r="T337" s="98"/>
      <c r="U337" s="98"/>
      <c r="V337" s="98"/>
      <c r="W337" s="98"/>
      <c r="X337" s="99"/>
    </row>
    <row r="338" spans="2:24" x14ac:dyDescent="0.2">
      <c r="B338" s="153">
        <v>235000</v>
      </c>
      <c r="C338" s="154">
        <v>47917</v>
      </c>
      <c r="D338" s="153">
        <f t="shared" si="7"/>
        <v>4185</v>
      </c>
      <c r="E338" s="88">
        <f t="shared" si="8"/>
        <v>-326.14000000000033</v>
      </c>
      <c r="F338" s="154">
        <f t="shared" si="10"/>
        <v>-6371.9600000000046</v>
      </c>
      <c r="G338" s="153">
        <f t="shared" si="6"/>
        <v>3.6605805958747135</v>
      </c>
      <c r="H338" s="88">
        <f t="shared" si="11"/>
        <v>0.31970970206264315</v>
      </c>
      <c r="I338" s="88">
        <f t="shared" si="9"/>
        <v>-2.4915202444614259E-2</v>
      </c>
      <c r="J338" s="154">
        <f t="shared" si="12"/>
        <v>-5.1511077158136076E-2</v>
      </c>
      <c r="K338" s="98"/>
      <c r="L338" s="98"/>
      <c r="M338" s="98"/>
      <c r="N338" s="98"/>
      <c r="O338" s="98"/>
      <c r="P338" s="98"/>
      <c r="Q338" s="98"/>
      <c r="R338" s="98"/>
      <c r="S338" s="98"/>
      <c r="T338" s="98"/>
      <c r="U338" s="98"/>
      <c r="V338" s="98"/>
      <c r="W338" s="98"/>
      <c r="X338" s="99"/>
    </row>
    <row r="339" spans="2:24" x14ac:dyDescent="0.2">
      <c r="B339" s="153">
        <v>255000</v>
      </c>
      <c r="C339" s="154">
        <v>52112</v>
      </c>
      <c r="D339" s="153">
        <f t="shared" si="7"/>
        <v>4195</v>
      </c>
      <c r="E339" s="88">
        <f t="shared" si="8"/>
        <v>-316.14000000000033</v>
      </c>
      <c r="F339" s="154">
        <f t="shared" si="10"/>
        <v>-6688.1000000000049</v>
      </c>
      <c r="G339" s="153">
        <f t="shared" si="6"/>
        <v>3.9810542398777691</v>
      </c>
      <c r="H339" s="88">
        <f t="shared" si="11"/>
        <v>0.32047364400305556</v>
      </c>
      <c r="I339" s="88">
        <f t="shared" si="9"/>
        <v>-2.4151260504201855E-2</v>
      </c>
      <c r="J339" s="154">
        <f t="shared" si="12"/>
        <v>-4.9066462948816114E-2</v>
      </c>
      <c r="K339" s="98"/>
      <c r="L339" s="98"/>
      <c r="M339" s="98"/>
      <c r="N339" s="98"/>
      <c r="O339" s="98"/>
      <c r="P339" s="98"/>
      <c r="Q339" s="98"/>
      <c r="R339" s="98"/>
      <c r="S339" s="98"/>
      <c r="T339" s="98"/>
      <c r="U339" s="98"/>
      <c r="V339" s="98"/>
      <c r="W339" s="98"/>
      <c r="X339" s="99"/>
    </row>
    <row r="340" spans="2:24" x14ac:dyDescent="0.2">
      <c r="B340" s="153">
        <v>275000</v>
      </c>
      <c r="C340" s="154">
        <v>56321</v>
      </c>
      <c r="D340" s="153">
        <f t="shared" si="7"/>
        <v>4209</v>
      </c>
      <c r="E340" s="88">
        <f t="shared" si="8"/>
        <v>-302.14000000000033</v>
      </c>
      <c r="F340" s="154">
        <f t="shared" si="10"/>
        <v>-6990.2400000000052</v>
      </c>
      <c r="G340" s="153">
        <f t="shared" si="6"/>
        <v>4.302597402597403</v>
      </c>
      <c r="H340" s="88">
        <f t="shared" si="11"/>
        <v>0.3215431627196339</v>
      </c>
      <c r="I340" s="88">
        <f t="shared" si="9"/>
        <v>-2.3081741787623511E-2</v>
      </c>
      <c r="J340" s="154">
        <f t="shared" si="12"/>
        <v>-4.7233002291825366E-2</v>
      </c>
      <c r="K340" s="98"/>
      <c r="L340" s="98"/>
      <c r="M340" s="98"/>
      <c r="N340" s="98"/>
      <c r="O340" s="98"/>
      <c r="P340" s="98"/>
      <c r="Q340" s="98"/>
      <c r="R340" s="98"/>
      <c r="S340" s="98"/>
      <c r="T340" s="98"/>
      <c r="U340" s="98"/>
      <c r="V340" s="98"/>
      <c r="W340" s="98"/>
      <c r="X340" s="99"/>
    </row>
    <row r="341" spans="2:24" x14ac:dyDescent="0.2">
      <c r="B341" s="153">
        <v>295000</v>
      </c>
      <c r="C341" s="154">
        <v>60550</v>
      </c>
      <c r="D341" s="153">
        <f t="shared" si="7"/>
        <v>4229</v>
      </c>
      <c r="E341" s="88">
        <f t="shared" si="8"/>
        <v>-282.14000000000033</v>
      </c>
      <c r="F341" s="154">
        <f t="shared" si="10"/>
        <v>-7272.3800000000056</v>
      </c>
      <c r="G341" s="153">
        <f t="shared" si="6"/>
        <v>4.6256684491978612</v>
      </c>
      <c r="H341" s="88">
        <f t="shared" si="11"/>
        <v>0.32307104660045827</v>
      </c>
      <c r="I341" s="88">
        <f t="shared" si="9"/>
        <v>-2.1553857906799145E-2</v>
      </c>
      <c r="J341" s="154">
        <f t="shared" si="12"/>
        <v>-4.4635599694422656E-2</v>
      </c>
      <c r="K341" s="98"/>
      <c r="L341" s="98"/>
      <c r="M341" s="98"/>
      <c r="N341" s="98"/>
      <c r="O341" s="98"/>
      <c r="P341" s="98"/>
      <c r="Q341" s="98"/>
      <c r="R341" s="98"/>
      <c r="S341" s="98"/>
      <c r="T341" s="98"/>
      <c r="U341" s="98"/>
      <c r="V341" s="98"/>
      <c r="W341" s="98"/>
      <c r="X341" s="99"/>
    </row>
    <row r="342" spans="2:24" x14ac:dyDescent="0.2">
      <c r="B342" s="153">
        <v>315000</v>
      </c>
      <c r="C342" s="154">
        <v>64799</v>
      </c>
      <c r="D342" s="153">
        <f t="shared" si="7"/>
        <v>4249</v>
      </c>
      <c r="E342" s="88">
        <f t="shared" si="8"/>
        <v>-262.14000000000033</v>
      </c>
      <c r="F342" s="154">
        <f t="shared" si="10"/>
        <v>-7534.5200000000059</v>
      </c>
      <c r="G342" s="153">
        <f t="shared" si="6"/>
        <v>4.9502673796791443</v>
      </c>
      <c r="H342" s="88">
        <f t="shared" si="11"/>
        <v>0.32459893048128308</v>
      </c>
      <c r="I342" s="88">
        <f t="shared" si="9"/>
        <v>-2.0025974025974336E-2</v>
      </c>
      <c r="J342" s="154">
        <f t="shared" si="12"/>
        <v>-4.1579831932773481E-2</v>
      </c>
      <c r="K342" s="98"/>
      <c r="L342" s="98"/>
      <c r="M342" s="98"/>
      <c r="N342" s="98"/>
      <c r="O342" s="98"/>
      <c r="P342" s="98"/>
      <c r="Q342" s="98"/>
      <c r="R342" s="98"/>
      <c r="S342" s="98"/>
      <c r="T342" s="98"/>
      <c r="U342" s="98"/>
      <c r="V342" s="98"/>
      <c r="W342" s="98"/>
      <c r="X342" s="99"/>
    </row>
    <row r="343" spans="2:24" x14ac:dyDescent="0.2">
      <c r="B343" s="153">
        <v>335000</v>
      </c>
      <c r="C343" s="154">
        <v>69061</v>
      </c>
      <c r="D343" s="153">
        <f t="shared" si="7"/>
        <v>4262</v>
      </c>
      <c r="E343" s="88">
        <f t="shared" si="8"/>
        <v>-249.14000000000033</v>
      </c>
      <c r="F343" s="154">
        <f t="shared" si="10"/>
        <v>-7783.6600000000062</v>
      </c>
      <c r="G343" s="153">
        <f t="shared" si="6"/>
        <v>5.2758594346829639</v>
      </c>
      <c r="H343" s="88">
        <f t="shared" si="11"/>
        <v>0.3255920550038196</v>
      </c>
      <c r="I343" s="88">
        <f t="shared" si="9"/>
        <v>-1.903284950343781E-2</v>
      </c>
      <c r="J343" s="154">
        <f t="shared" si="12"/>
        <v>-3.9058823529412146E-2</v>
      </c>
      <c r="K343" s="98"/>
      <c r="L343" s="98"/>
      <c r="M343" s="98"/>
      <c r="N343" s="98"/>
      <c r="O343" s="98"/>
      <c r="P343" s="98"/>
      <c r="Q343" s="98"/>
      <c r="R343" s="98"/>
      <c r="S343" s="98"/>
      <c r="T343" s="98"/>
      <c r="U343" s="98"/>
      <c r="V343" s="98"/>
      <c r="W343" s="98"/>
      <c r="X343" s="99"/>
    </row>
    <row r="344" spans="2:24" x14ac:dyDescent="0.2">
      <c r="B344" s="153">
        <v>355000</v>
      </c>
      <c r="C344" s="154">
        <v>73346</v>
      </c>
      <c r="D344" s="153">
        <f t="shared" si="7"/>
        <v>4285</v>
      </c>
      <c r="E344" s="88">
        <f t="shared" si="8"/>
        <v>-226.14000000000033</v>
      </c>
      <c r="F344" s="154">
        <f t="shared" si="10"/>
        <v>-8009.8000000000065</v>
      </c>
      <c r="G344" s="153">
        <f t="shared" si="6"/>
        <v>5.6032085561497329</v>
      </c>
      <c r="H344" s="88">
        <f t="shared" si="11"/>
        <v>0.32734912146676898</v>
      </c>
      <c r="I344" s="88">
        <f t="shared" si="9"/>
        <v>-1.7275783040488435E-2</v>
      </c>
      <c r="J344" s="154">
        <f t="shared" si="12"/>
        <v>-3.6308632543926245E-2</v>
      </c>
      <c r="K344" s="98"/>
      <c r="L344" s="98"/>
      <c r="M344" s="98"/>
      <c r="N344" s="98"/>
      <c r="O344" s="98"/>
      <c r="P344" s="98"/>
      <c r="Q344" s="98"/>
      <c r="R344" s="98"/>
      <c r="S344" s="98"/>
      <c r="T344" s="98"/>
      <c r="U344" s="98"/>
      <c r="V344" s="98"/>
      <c r="W344" s="98"/>
      <c r="X344" s="99"/>
    </row>
    <row r="345" spans="2:24" x14ac:dyDescent="0.2">
      <c r="B345" s="153">
        <v>375000</v>
      </c>
      <c r="C345" s="154">
        <v>77646</v>
      </c>
      <c r="D345" s="153">
        <f t="shared" si="7"/>
        <v>4300</v>
      </c>
      <c r="E345" s="88">
        <f t="shared" si="8"/>
        <v>-211.14000000000033</v>
      </c>
      <c r="F345" s="154">
        <f t="shared" si="10"/>
        <v>-8220.940000000006</v>
      </c>
      <c r="G345" s="153">
        <f t="shared" si="6"/>
        <v>5.9317035905271203</v>
      </c>
      <c r="H345" s="88">
        <f t="shared" si="11"/>
        <v>0.32849503437738736</v>
      </c>
      <c r="I345" s="88">
        <f t="shared" si="9"/>
        <v>-1.612987012987005E-2</v>
      </c>
      <c r="J345" s="154">
        <f t="shared" si="12"/>
        <v>-3.3405653170358485E-2</v>
      </c>
      <c r="K345" s="98"/>
      <c r="L345" s="98"/>
      <c r="M345" s="98"/>
      <c r="N345" s="98"/>
      <c r="O345" s="98"/>
      <c r="P345" s="98"/>
      <c r="Q345" s="98"/>
      <c r="R345" s="98"/>
      <c r="S345" s="98"/>
      <c r="T345" s="98"/>
      <c r="U345" s="98"/>
      <c r="V345" s="98"/>
      <c r="W345" s="98"/>
      <c r="X345" s="99"/>
    </row>
    <row r="346" spans="2:24" x14ac:dyDescent="0.2">
      <c r="B346" s="153">
        <v>395000</v>
      </c>
      <c r="C346" s="154">
        <v>81964</v>
      </c>
      <c r="D346" s="153">
        <f t="shared" si="7"/>
        <v>4318</v>
      </c>
      <c r="E346" s="88">
        <f t="shared" si="8"/>
        <v>-193.14000000000033</v>
      </c>
      <c r="F346" s="154">
        <f t="shared" si="10"/>
        <v>-8414.0800000000054</v>
      </c>
      <c r="G346" s="153">
        <f t="shared" si="6"/>
        <v>6.2615737203972497</v>
      </c>
      <c r="H346" s="88">
        <f t="shared" si="11"/>
        <v>0.32987012987012942</v>
      </c>
      <c r="I346" s="88">
        <f t="shared" si="9"/>
        <v>-1.4754774637127988E-2</v>
      </c>
      <c r="J346" s="154">
        <f t="shared" si="12"/>
        <v>-3.0884644766998037E-2</v>
      </c>
      <c r="K346" s="98"/>
      <c r="L346" s="98"/>
      <c r="M346" s="98"/>
      <c r="N346" s="98"/>
      <c r="O346" s="98"/>
      <c r="P346" s="98"/>
      <c r="Q346" s="98"/>
      <c r="R346" s="98"/>
      <c r="S346" s="98"/>
      <c r="T346" s="98"/>
      <c r="U346" s="98"/>
      <c r="V346" s="98"/>
      <c r="W346" s="98"/>
      <c r="X346" s="99"/>
    </row>
    <row r="347" spans="2:24" x14ac:dyDescent="0.2">
      <c r="B347" s="153">
        <v>415000</v>
      </c>
      <c r="C347" s="154">
        <v>86301</v>
      </c>
      <c r="D347" s="153">
        <f t="shared" si="7"/>
        <v>4337</v>
      </c>
      <c r="E347" s="88">
        <f t="shared" si="8"/>
        <v>-174.14000000000033</v>
      </c>
      <c r="F347" s="154">
        <f t="shared" si="10"/>
        <v>-8588.2200000000048</v>
      </c>
      <c r="G347" s="153">
        <f t="shared" si="6"/>
        <v>6.5928953399541639</v>
      </c>
      <c r="H347" s="88">
        <f t="shared" si="11"/>
        <v>0.33132161955691419</v>
      </c>
      <c r="I347" s="88">
        <f t="shared" si="9"/>
        <v>-1.3303284950343219E-2</v>
      </c>
      <c r="J347" s="154">
        <f t="shared" si="12"/>
        <v>-2.8058059587471207E-2</v>
      </c>
      <c r="K347" s="98"/>
      <c r="L347" s="98"/>
      <c r="M347" s="98"/>
      <c r="N347" s="98"/>
      <c r="O347" s="98"/>
      <c r="P347" s="98"/>
      <c r="Q347" s="98"/>
      <c r="R347" s="98"/>
      <c r="S347" s="98"/>
      <c r="T347" s="98"/>
      <c r="U347" s="98"/>
      <c r="V347" s="98"/>
      <c r="W347" s="98"/>
      <c r="X347" s="99"/>
    </row>
    <row r="348" spans="2:24" x14ac:dyDescent="0.2">
      <c r="B348" s="153">
        <v>435000</v>
      </c>
      <c r="C348" s="154">
        <v>90651</v>
      </c>
      <c r="D348" s="153">
        <f t="shared" si="7"/>
        <v>4350</v>
      </c>
      <c r="E348" s="88">
        <f t="shared" si="8"/>
        <v>-161.14000000000033</v>
      </c>
      <c r="F348" s="154">
        <f t="shared" si="10"/>
        <v>-8749.3600000000042</v>
      </c>
      <c r="G348" s="153">
        <f t="shared" si="6"/>
        <v>6.9252100840336137</v>
      </c>
      <c r="H348" s="88">
        <f t="shared" si="11"/>
        <v>0.33231474407944983</v>
      </c>
      <c r="I348" s="88">
        <f t="shared" si="9"/>
        <v>-1.2310160427807582E-2</v>
      </c>
      <c r="J348" s="154">
        <f t="shared" si="12"/>
        <v>-2.5613445378150801E-2</v>
      </c>
      <c r="K348" s="98"/>
      <c r="L348" s="98"/>
      <c r="M348" s="98"/>
      <c r="N348" s="98"/>
      <c r="O348" s="98"/>
      <c r="P348" s="98"/>
      <c r="Q348" s="98"/>
      <c r="R348" s="98"/>
      <c r="S348" s="98"/>
      <c r="T348" s="98"/>
      <c r="U348" s="98"/>
      <c r="V348" s="98"/>
      <c r="W348" s="98"/>
      <c r="X348" s="99"/>
    </row>
    <row r="349" spans="2:24" x14ac:dyDescent="0.2">
      <c r="B349" s="153">
        <v>455000</v>
      </c>
      <c r="C349" s="154">
        <v>95027</v>
      </c>
      <c r="D349" s="153">
        <f t="shared" si="7"/>
        <v>4376</v>
      </c>
      <c r="E349" s="88">
        <f t="shared" si="8"/>
        <v>-135.14000000000033</v>
      </c>
      <c r="F349" s="154">
        <f t="shared" si="10"/>
        <v>-8884.5000000000036</v>
      </c>
      <c r="G349" s="153">
        <f t="shared" si="6"/>
        <v>7.2595110771581357</v>
      </c>
      <c r="H349" s="88">
        <f t="shared" si="11"/>
        <v>0.33430099312452199</v>
      </c>
      <c r="I349" s="88">
        <f t="shared" si="9"/>
        <v>-1.0323911382735418E-2</v>
      </c>
      <c r="J349" s="154">
        <f t="shared" si="12"/>
        <v>-2.2634071810542999E-2</v>
      </c>
      <c r="K349" s="98"/>
      <c r="L349" s="98"/>
      <c r="M349" s="98"/>
      <c r="N349" s="98"/>
      <c r="O349" s="98"/>
      <c r="P349" s="98"/>
      <c r="Q349" s="98"/>
      <c r="R349" s="98"/>
      <c r="S349" s="98"/>
      <c r="T349" s="98"/>
      <c r="U349" s="98"/>
      <c r="V349" s="98"/>
      <c r="W349" s="98"/>
      <c r="X349" s="99"/>
    </row>
    <row r="350" spans="2:24" x14ac:dyDescent="0.2">
      <c r="B350" s="153">
        <v>475000</v>
      </c>
      <c r="C350" s="154">
        <v>99432</v>
      </c>
      <c r="D350" s="153">
        <f t="shared" si="7"/>
        <v>4405</v>
      </c>
      <c r="E350" s="88">
        <f t="shared" si="8"/>
        <v>-106.14000000000033</v>
      </c>
      <c r="F350" s="154">
        <f t="shared" si="10"/>
        <v>-8990.6400000000031</v>
      </c>
      <c r="G350" s="153">
        <f t="shared" si="6"/>
        <v>7.5960275019098544</v>
      </c>
      <c r="H350" s="88">
        <f t="shared" si="11"/>
        <v>0.33651642475171872</v>
      </c>
      <c r="I350" s="88">
        <f t="shared" si="9"/>
        <v>-8.1084797555386889E-3</v>
      </c>
      <c r="J350" s="154">
        <f t="shared" si="12"/>
        <v>-1.8432391138274107E-2</v>
      </c>
      <c r="K350" s="98"/>
      <c r="L350" s="98"/>
      <c r="M350" s="98"/>
      <c r="N350" s="98"/>
      <c r="O350" s="98"/>
      <c r="P350" s="98"/>
      <c r="Q350" s="98"/>
      <c r="R350" s="98"/>
      <c r="S350" s="98"/>
      <c r="T350" s="98"/>
      <c r="U350" s="98"/>
      <c r="V350" s="98"/>
      <c r="W350" s="98"/>
      <c r="X350" s="99"/>
    </row>
    <row r="351" spans="2:24" x14ac:dyDescent="0.2">
      <c r="B351" s="153">
        <v>495000</v>
      </c>
      <c r="C351" s="154">
        <v>103842</v>
      </c>
      <c r="D351" s="153">
        <f t="shared" si="7"/>
        <v>4410</v>
      </c>
      <c r="E351" s="88">
        <f t="shared" si="8"/>
        <v>-101.14000000000033</v>
      </c>
      <c r="F351" s="154">
        <f t="shared" si="10"/>
        <v>-9091.7800000000025</v>
      </c>
      <c r="G351" s="153">
        <f t="shared" si="6"/>
        <v>7.9329258976317796</v>
      </c>
      <c r="H351" s="88">
        <f t="shared" si="11"/>
        <v>0.33689839572192515</v>
      </c>
      <c r="I351" s="88">
        <f t="shared" si="9"/>
        <v>-7.7265087853322645E-3</v>
      </c>
      <c r="J351" s="154">
        <f t="shared" si="12"/>
        <v>-1.5834988540870953E-2</v>
      </c>
      <c r="K351" s="98"/>
      <c r="L351" s="98"/>
      <c r="M351" s="98"/>
      <c r="N351" s="98"/>
      <c r="O351" s="98"/>
      <c r="P351" s="98"/>
      <c r="Q351" s="98"/>
      <c r="R351" s="98"/>
      <c r="S351" s="98"/>
      <c r="T351" s="98"/>
      <c r="U351" s="98"/>
      <c r="V351" s="98"/>
      <c r="W351" s="98"/>
      <c r="X351" s="99"/>
    </row>
    <row r="352" spans="2:24" x14ac:dyDescent="0.2">
      <c r="B352" s="153">
        <v>515000</v>
      </c>
      <c r="C352" s="154">
        <v>108273</v>
      </c>
      <c r="D352" s="153">
        <f t="shared" si="7"/>
        <v>4431</v>
      </c>
      <c r="E352" s="88">
        <f t="shared" si="8"/>
        <v>-80.140000000000327</v>
      </c>
      <c r="F352" s="154">
        <f t="shared" si="10"/>
        <v>-9171.9200000000019</v>
      </c>
      <c r="G352" s="153">
        <f t="shared" si="6"/>
        <v>8.2714285714285722</v>
      </c>
      <c r="H352" s="88">
        <f t="shared" si="11"/>
        <v>0.33850267379679266</v>
      </c>
      <c r="I352" s="88">
        <f t="shared" si="9"/>
        <v>-6.1222307104647489E-3</v>
      </c>
      <c r="J352" s="154">
        <f t="shared" si="12"/>
        <v>-1.3848739495797013E-2</v>
      </c>
      <c r="K352" s="98"/>
      <c r="L352" s="98"/>
      <c r="M352" s="98"/>
      <c r="N352" s="98"/>
      <c r="O352" s="98"/>
      <c r="P352" s="98"/>
      <c r="Q352" s="98"/>
      <c r="R352" s="98"/>
      <c r="S352" s="98"/>
      <c r="T352" s="98"/>
      <c r="U352" s="98"/>
      <c r="V352" s="98"/>
      <c r="W352" s="98"/>
      <c r="X352" s="99"/>
    </row>
    <row r="353" spans="2:24" x14ac:dyDescent="0.2">
      <c r="B353" s="153">
        <v>535000</v>
      </c>
      <c r="C353" s="154">
        <v>112719</v>
      </c>
      <c r="D353" s="153">
        <f t="shared" si="7"/>
        <v>4446</v>
      </c>
      <c r="E353" s="88">
        <f t="shared" si="8"/>
        <v>-65.140000000000327</v>
      </c>
      <c r="F353" s="154">
        <f t="shared" si="10"/>
        <v>-9237.0600000000013</v>
      </c>
      <c r="G353" s="153">
        <f t="shared" si="6"/>
        <v>8.6110771581359824</v>
      </c>
      <c r="H353" s="88">
        <f t="shared" si="11"/>
        <v>0.33964858670741016</v>
      </c>
      <c r="I353" s="88">
        <f t="shared" si="9"/>
        <v>-4.9763177998472519E-3</v>
      </c>
      <c r="J353" s="154">
        <f t="shared" si="12"/>
        <v>-1.1098548510312001E-2</v>
      </c>
      <c r="K353" s="98"/>
      <c r="L353" s="98"/>
      <c r="M353" s="98"/>
      <c r="N353" s="98"/>
      <c r="O353" s="98"/>
      <c r="P353" s="98"/>
      <c r="Q353" s="98"/>
      <c r="R353" s="98"/>
      <c r="S353" s="98"/>
      <c r="T353" s="98"/>
      <c r="U353" s="98"/>
      <c r="V353" s="98"/>
      <c r="W353" s="98"/>
      <c r="X353" s="99"/>
    </row>
    <row r="354" spans="2:24" x14ac:dyDescent="0.2">
      <c r="B354" s="153">
        <v>555000</v>
      </c>
      <c r="C354" s="154">
        <v>117174</v>
      </c>
      <c r="D354" s="153">
        <f t="shared" si="7"/>
        <v>4455</v>
      </c>
      <c r="E354" s="88">
        <f t="shared" si="8"/>
        <v>-56.140000000000327</v>
      </c>
      <c r="F354" s="154">
        <f t="shared" si="10"/>
        <v>-9293.2000000000007</v>
      </c>
      <c r="G354" s="153">
        <f t="shared" si="6"/>
        <v>8.9514132925897627</v>
      </c>
      <c r="H354" s="88">
        <f t="shared" si="11"/>
        <v>0.3403361344537803</v>
      </c>
      <c r="I354" s="88">
        <f t="shared" si="9"/>
        <v>-4.2887700534771089E-3</v>
      </c>
      <c r="J354" s="154">
        <f t="shared" si="12"/>
        <v>-9.2650878533243608E-3</v>
      </c>
      <c r="K354" s="98"/>
      <c r="L354" s="98"/>
      <c r="M354" s="98"/>
      <c r="N354" s="98"/>
      <c r="O354" s="98"/>
      <c r="P354" s="98"/>
      <c r="Q354" s="98"/>
      <c r="R354" s="98"/>
      <c r="S354" s="98"/>
      <c r="T354" s="98"/>
      <c r="U354" s="98"/>
      <c r="V354" s="98"/>
      <c r="W354" s="98"/>
      <c r="X354" s="99"/>
    </row>
    <row r="355" spans="2:24" x14ac:dyDescent="0.2">
      <c r="B355" s="153">
        <v>575000</v>
      </c>
      <c r="C355" s="154">
        <v>121639</v>
      </c>
      <c r="D355" s="153">
        <f t="shared" si="7"/>
        <v>4465</v>
      </c>
      <c r="E355" s="88">
        <f t="shared" si="8"/>
        <v>-46.140000000000327</v>
      </c>
      <c r="F355" s="154">
        <f t="shared" si="10"/>
        <v>-9339.34</v>
      </c>
      <c r="G355" s="153">
        <f t="shared" si="6"/>
        <v>9.2925133689839576</v>
      </c>
      <c r="H355" s="88">
        <f t="shared" si="11"/>
        <v>0.34110007639419493</v>
      </c>
      <c r="I355" s="88">
        <f t="shared" si="9"/>
        <v>-3.5248281130624837E-3</v>
      </c>
      <c r="J355" s="154">
        <f t="shared" si="12"/>
        <v>-7.8135981665395926E-3</v>
      </c>
      <c r="K355" s="98"/>
      <c r="L355" s="98"/>
      <c r="M355" s="98"/>
      <c r="N355" s="98"/>
      <c r="O355" s="98"/>
      <c r="P355" s="98"/>
      <c r="Q355" s="98"/>
      <c r="R355" s="98"/>
      <c r="S355" s="98"/>
      <c r="T355" s="98"/>
      <c r="U355" s="98"/>
      <c r="V355" s="98"/>
      <c r="W355" s="98"/>
      <c r="X355" s="99"/>
    </row>
    <row r="356" spans="2:24" x14ac:dyDescent="0.2">
      <c r="B356" s="153">
        <v>595000</v>
      </c>
      <c r="C356" s="154">
        <v>126108</v>
      </c>
      <c r="D356" s="153">
        <f t="shared" si="7"/>
        <v>4469</v>
      </c>
      <c r="E356" s="88">
        <f t="shared" si="8"/>
        <v>-42.140000000000327</v>
      </c>
      <c r="F356" s="154">
        <f t="shared" si="10"/>
        <v>-9381.48</v>
      </c>
      <c r="G356" s="153">
        <f t="shared" si="6"/>
        <v>9.6339190221543163</v>
      </c>
      <c r="H356" s="88">
        <f t="shared" si="11"/>
        <v>0.34140565317035865</v>
      </c>
      <c r="I356" s="88">
        <f t="shared" si="9"/>
        <v>-3.2192513368987652E-3</v>
      </c>
      <c r="J356" s="154">
        <f t="shared" si="12"/>
        <v>-6.7440794499612489E-3</v>
      </c>
      <c r="K356" s="98"/>
      <c r="L356" s="98"/>
      <c r="M356" s="98"/>
      <c r="N356" s="98"/>
      <c r="O356" s="98"/>
      <c r="P356" s="98"/>
      <c r="Q356" s="98"/>
      <c r="R356" s="98"/>
      <c r="S356" s="98"/>
      <c r="T356" s="98"/>
      <c r="U356" s="98"/>
      <c r="V356" s="98"/>
      <c r="W356" s="98"/>
      <c r="X356" s="99"/>
    </row>
    <row r="357" spans="2:24" x14ac:dyDescent="0.2">
      <c r="B357" s="153">
        <v>615000</v>
      </c>
      <c r="C357" s="154">
        <v>130618</v>
      </c>
      <c r="D357" s="153">
        <f t="shared" si="7"/>
        <v>4510</v>
      </c>
      <c r="E357" s="88">
        <f t="shared" ref="E357:E388" si="13">D357-$T$326</f>
        <v>-1.1400000000003274</v>
      </c>
      <c r="F357" s="154">
        <f t="shared" si="10"/>
        <v>-9382.619999999999</v>
      </c>
      <c r="G357" s="153">
        <f t="shared" si="6"/>
        <v>9.9784568372803673</v>
      </c>
      <c r="H357" s="88">
        <f t="shared" si="11"/>
        <v>0.34453781512605097</v>
      </c>
      <c r="I357" s="88">
        <f t="shared" ref="I357:I388" si="14">H357-$T$328</f>
        <v>-8.7089381206439942E-5</v>
      </c>
      <c r="J357" s="154">
        <f t="shared" si="12"/>
        <v>-3.3063407181052051E-3</v>
      </c>
      <c r="K357" s="98"/>
      <c r="L357" s="98"/>
      <c r="M357" s="98"/>
      <c r="N357" s="98"/>
      <c r="O357" s="98"/>
      <c r="P357" s="98"/>
      <c r="Q357" s="98"/>
      <c r="R357" s="98"/>
      <c r="S357" s="98"/>
      <c r="T357" s="98"/>
      <c r="U357" s="98"/>
      <c r="V357" s="98"/>
      <c r="W357" s="98"/>
      <c r="X357" s="99"/>
    </row>
    <row r="358" spans="2:24" x14ac:dyDescent="0.2">
      <c r="B358" s="153">
        <v>635000</v>
      </c>
      <c r="C358" s="154">
        <v>135136</v>
      </c>
      <c r="D358" s="153">
        <f t="shared" si="7"/>
        <v>4518</v>
      </c>
      <c r="E358" s="88">
        <f t="shared" si="13"/>
        <v>6.8599999999996726</v>
      </c>
      <c r="F358" s="154">
        <f t="shared" si="10"/>
        <v>-9375.7599999999984</v>
      </c>
      <c r="G358" s="153">
        <f t="shared" si="6"/>
        <v>10.323605805958747</v>
      </c>
      <c r="H358" s="88">
        <f t="shared" si="11"/>
        <v>0.34514896867838019</v>
      </c>
      <c r="I358" s="88">
        <f t="shared" si="14"/>
        <v>5.2406417112277337E-4</v>
      </c>
      <c r="J358" s="154">
        <f t="shared" si="12"/>
        <v>4.3697478991633343E-4</v>
      </c>
      <c r="K358" s="98"/>
      <c r="L358" s="98"/>
      <c r="M358" s="98"/>
      <c r="N358" s="98"/>
      <c r="O358" s="98"/>
      <c r="P358" s="98"/>
      <c r="Q358" s="98"/>
      <c r="R358" s="98"/>
      <c r="S358" s="98"/>
      <c r="T358" s="98"/>
      <c r="U358" s="98"/>
      <c r="V358" s="98"/>
      <c r="W358" s="98"/>
      <c r="X358" s="99"/>
    </row>
    <row r="359" spans="2:24" x14ac:dyDescent="0.2">
      <c r="B359" s="153">
        <v>655000</v>
      </c>
      <c r="C359" s="154">
        <v>139666</v>
      </c>
      <c r="D359" s="153">
        <f t="shared" si="7"/>
        <v>4530</v>
      </c>
      <c r="E359" s="88">
        <f t="shared" si="13"/>
        <v>18.859999999999673</v>
      </c>
      <c r="F359" s="154">
        <f t="shared" si="10"/>
        <v>-9356.8999999999978</v>
      </c>
      <c r="G359" s="153">
        <f t="shared" si="6"/>
        <v>10.669671504965622</v>
      </c>
      <c r="H359" s="88">
        <f t="shared" si="11"/>
        <v>0.34606569900687489</v>
      </c>
      <c r="I359" s="88">
        <f t="shared" si="14"/>
        <v>1.4407944996174815E-3</v>
      </c>
      <c r="J359" s="154">
        <f t="shared" si="12"/>
        <v>1.9648586707402549E-3</v>
      </c>
      <c r="K359" s="98"/>
      <c r="L359" s="98"/>
      <c r="M359" s="98"/>
      <c r="N359" s="98"/>
      <c r="O359" s="98"/>
      <c r="P359" s="98"/>
      <c r="Q359" s="98"/>
      <c r="R359" s="98"/>
      <c r="S359" s="98"/>
      <c r="T359" s="98"/>
      <c r="U359" s="98"/>
      <c r="V359" s="98"/>
      <c r="W359" s="98"/>
      <c r="X359" s="99"/>
    </row>
    <row r="360" spans="2:24" x14ac:dyDescent="0.2">
      <c r="B360" s="153">
        <v>675000</v>
      </c>
      <c r="C360" s="154">
        <v>144209</v>
      </c>
      <c r="D360" s="153">
        <f t="shared" si="7"/>
        <v>4543</v>
      </c>
      <c r="E360" s="88">
        <f t="shared" si="13"/>
        <v>31.859999999999673</v>
      </c>
      <c r="F360" s="154">
        <f t="shared" si="10"/>
        <v>-9325.0399999999972</v>
      </c>
      <c r="G360" s="153">
        <f t="shared" si="6"/>
        <v>11.016730328495035</v>
      </c>
      <c r="H360" s="88">
        <f t="shared" si="11"/>
        <v>0.34705882352941231</v>
      </c>
      <c r="I360" s="88">
        <f t="shared" si="14"/>
        <v>2.4339190221548956E-3</v>
      </c>
      <c r="J360" s="154">
        <f t="shared" si="12"/>
        <v>3.8747135217723772E-3</v>
      </c>
      <c r="K360" s="98"/>
      <c r="L360" s="98"/>
      <c r="M360" s="98"/>
      <c r="N360" s="98"/>
      <c r="O360" s="98"/>
      <c r="P360" s="98"/>
      <c r="Q360" s="98"/>
      <c r="R360" s="98"/>
      <c r="S360" s="98"/>
      <c r="T360" s="98"/>
      <c r="U360" s="98"/>
      <c r="V360" s="98"/>
      <c r="W360" s="98"/>
      <c r="X360" s="99"/>
    </row>
    <row r="361" spans="2:24" x14ac:dyDescent="0.2">
      <c r="B361" s="153">
        <v>695000</v>
      </c>
      <c r="C361" s="154">
        <v>148760</v>
      </c>
      <c r="D361" s="153">
        <f t="shared" si="7"/>
        <v>4551</v>
      </c>
      <c r="E361" s="88">
        <f t="shared" si="13"/>
        <v>39.859999999999673</v>
      </c>
      <c r="F361" s="154">
        <f t="shared" si="10"/>
        <v>-9285.1799999999967</v>
      </c>
      <c r="G361" s="153">
        <f t="shared" si="6"/>
        <v>11.364400305576776</v>
      </c>
      <c r="H361" s="88">
        <f t="shared" si="11"/>
        <v>0.34766997708174152</v>
      </c>
      <c r="I361" s="88">
        <f t="shared" si="14"/>
        <v>3.045072574484109E-3</v>
      </c>
      <c r="J361" s="154">
        <f t="shared" si="12"/>
        <v>5.4789915966390046E-3</v>
      </c>
      <c r="K361" s="98"/>
      <c r="L361" s="98"/>
      <c r="M361" s="98"/>
      <c r="N361" s="98"/>
      <c r="O361" s="98"/>
      <c r="P361" s="98"/>
      <c r="Q361" s="98"/>
      <c r="R361" s="98"/>
      <c r="S361" s="98"/>
      <c r="T361" s="98"/>
      <c r="U361" s="98"/>
      <c r="V361" s="98"/>
      <c r="W361" s="98"/>
      <c r="X361" s="99"/>
    </row>
    <row r="362" spans="2:24" x14ac:dyDescent="0.2">
      <c r="B362" s="153">
        <v>715000</v>
      </c>
      <c r="C362" s="154">
        <v>153317</v>
      </c>
      <c r="D362" s="153">
        <f t="shared" si="7"/>
        <v>4557</v>
      </c>
      <c r="E362" s="88">
        <f t="shared" si="13"/>
        <v>45.859999999999673</v>
      </c>
      <c r="F362" s="154">
        <f t="shared" si="10"/>
        <v>-9239.3199999999961</v>
      </c>
      <c r="G362" s="153">
        <f t="shared" si="6"/>
        <v>11.712528647822765</v>
      </c>
      <c r="H362" s="88">
        <f t="shared" si="11"/>
        <v>0.34812834224598888</v>
      </c>
      <c r="I362" s="88">
        <f t="shared" si="14"/>
        <v>3.503437738731463E-3</v>
      </c>
      <c r="J362" s="154">
        <f t="shared" si="12"/>
        <v>6.548510313215572E-3</v>
      </c>
      <c r="K362" s="98"/>
      <c r="L362" s="98"/>
      <c r="M362" s="98"/>
      <c r="N362" s="98"/>
      <c r="O362" s="98"/>
      <c r="P362" s="98"/>
      <c r="Q362" s="98"/>
      <c r="R362" s="98"/>
      <c r="S362" s="98"/>
      <c r="T362" s="98"/>
      <c r="U362" s="98"/>
      <c r="V362" s="98"/>
      <c r="W362" s="98"/>
      <c r="X362" s="99"/>
    </row>
    <row r="363" spans="2:24" x14ac:dyDescent="0.2">
      <c r="B363" s="153">
        <v>735000</v>
      </c>
      <c r="C363" s="154">
        <v>157918</v>
      </c>
      <c r="D363" s="153">
        <f t="shared" si="7"/>
        <v>4601</v>
      </c>
      <c r="E363" s="88">
        <f t="shared" si="13"/>
        <v>89.859999999999673</v>
      </c>
      <c r="F363" s="154">
        <f t="shared" si="10"/>
        <v>-9149.4599999999955</v>
      </c>
      <c r="G363" s="153">
        <f t="shared" si="6"/>
        <v>12.064018334606569</v>
      </c>
      <c r="H363" s="88">
        <f t="shared" si="11"/>
        <v>0.35148968678380399</v>
      </c>
      <c r="I363" s="88">
        <f t="shared" si="14"/>
        <v>6.8647822765465771E-3</v>
      </c>
      <c r="J363" s="154">
        <f t="shared" si="12"/>
        <v>1.036822001527804E-2</v>
      </c>
      <c r="K363" s="98"/>
      <c r="L363" s="98"/>
      <c r="M363" s="98"/>
      <c r="N363" s="98"/>
      <c r="O363" s="98"/>
      <c r="P363" s="98"/>
      <c r="Q363" s="98"/>
      <c r="R363" s="98"/>
      <c r="S363" s="98"/>
      <c r="T363" s="98"/>
      <c r="U363" s="98"/>
      <c r="V363" s="98"/>
      <c r="W363" s="98"/>
      <c r="X363" s="99"/>
    </row>
    <row r="364" spans="2:24" x14ac:dyDescent="0.2">
      <c r="B364" s="153">
        <v>755000</v>
      </c>
      <c r="C364" s="154">
        <v>162515</v>
      </c>
      <c r="D364" s="153">
        <f t="shared" si="7"/>
        <v>4597</v>
      </c>
      <c r="E364" s="88">
        <f t="shared" si="13"/>
        <v>85.859999999999673</v>
      </c>
      <c r="F364" s="154">
        <f t="shared" si="10"/>
        <v>-9063.5999999999949</v>
      </c>
      <c r="G364" s="153">
        <f t="shared" si="6"/>
        <v>12.415202444614209</v>
      </c>
      <c r="H364" s="88">
        <f t="shared" si="11"/>
        <v>0.35118411000764027</v>
      </c>
      <c r="I364" s="88">
        <f t="shared" si="14"/>
        <v>6.5592055003828587E-3</v>
      </c>
      <c r="J364" s="154">
        <f t="shared" si="12"/>
        <v>1.3423987776929436E-2</v>
      </c>
      <c r="K364" s="98"/>
      <c r="L364" s="98"/>
      <c r="M364" s="98"/>
      <c r="N364" s="98"/>
      <c r="O364" s="98"/>
      <c r="P364" s="98"/>
      <c r="Q364" s="98"/>
      <c r="R364" s="98"/>
      <c r="S364" s="98"/>
      <c r="T364" s="98"/>
      <c r="U364" s="98"/>
      <c r="V364" s="98"/>
      <c r="W364" s="98"/>
      <c r="X364" s="99"/>
    </row>
    <row r="365" spans="2:24" x14ac:dyDescent="0.2">
      <c r="B365" s="153">
        <v>775000</v>
      </c>
      <c r="C365" s="154">
        <v>167127</v>
      </c>
      <c r="D365" s="153">
        <f t="shared" si="7"/>
        <v>4612</v>
      </c>
      <c r="E365" s="88">
        <f t="shared" si="13"/>
        <v>100.85999999999967</v>
      </c>
      <c r="F365" s="154">
        <f t="shared" si="10"/>
        <v>-8962.7399999999943</v>
      </c>
      <c r="G365" s="153">
        <f t="shared" si="6"/>
        <v>12.767532467532467</v>
      </c>
      <c r="H365" s="88">
        <f t="shared" si="11"/>
        <v>0.35233002291825777</v>
      </c>
      <c r="I365" s="88">
        <f t="shared" si="14"/>
        <v>7.7051184110003557E-3</v>
      </c>
      <c r="J365" s="154">
        <f t="shared" si="12"/>
        <v>1.4264323911383214E-2</v>
      </c>
      <c r="K365" s="98"/>
      <c r="L365" s="98"/>
      <c r="M365" s="98"/>
      <c r="N365" s="98"/>
      <c r="O365" s="98"/>
      <c r="P365" s="98"/>
      <c r="Q365" s="98"/>
      <c r="R365" s="98"/>
      <c r="S365" s="98"/>
      <c r="T365" s="98"/>
      <c r="U365" s="98"/>
      <c r="V365" s="98"/>
      <c r="W365" s="98"/>
      <c r="X365" s="99"/>
    </row>
    <row r="366" spans="2:24" x14ac:dyDescent="0.2">
      <c r="B366" s="153">
        <v>795000</v>
      </c>
      <c r="C366" s="154">
        <v>171740</v>
      </c>
      <c r="D366" s="153">
        <f t="shared" si="7"/>
        <v>4613</v>
      </c>
      <c r="E366" s="88">
        <f t="shared" si="13"/>
        <v>101.85999999999967</v>
      </c>
      <c r="F366" s="154">
        <f t="shared" si="10"/>
        <v>-8860.8799999999937</v>
      </c>
      <c r="G366" s="153">
        <f t="shared" si="6"/>
        <v>13.119938884644768</v>
      </c>
      <c r="H366" s="88">
        <f t="shared" si="11"/>
        <v>0.35240641711230047</v>
      </c>
      <c r="I366" s="88">
        <f t="shared" si="14"/>
        <v>7.7815126050430616E-3</v>
      </c>
      <c r="J366" s="154">
        <f t="shared" si="12"/>
        <v>1.5486631016043417E-2</v>
      </c>
      <c r="K366" s="98"/>
      <c r="L366" s="98"/>
      <c r="M366" s="98"/>
      <c r="N366" s="98"/>
      <c r="O366" s="98"/>
      <c r="P366" s="98"/>
      <c r="Q366" s="98"/>
      <c r="R366" s="98"/>
      <c r="S366" s="98"/>
      <c r="T366" s="98"/>
      <c r="U366" s="98"/>
      <c r="V366" s="98"/>
      <c r="W366" s="98"/>
      <c r="X366" s="99"/>
    </row>
    <row r="367" spans="2:24" x14ac:dyDescent="0.2">
      <c r="B367" s="153">
        <v>815000</v>
      </c>
      <c r="C367" s="154">
        <v>176374</v>
      </c>
      <c r="D367" s="153">
        <f t="shared" si="7"/>
        <v>4634</v>
      </c>
      <c r="E367" s="88">
        <f t="shared" si="13"/>
        <v>122.85999999999967</v>
      </c>
      <c r="F367" s="154">
        <f t="shared" si="10"/>
        <v>-8738.0199999999932</v>
      </c>
      <c r="G367" s="153">
        <f t="shared" si="6"/>
        <v>13.473949579831933</v>
      </c>
      <c r="H367" s="88">
        <f t="shared" si="11"/>
        <v>0.35401069518716533</v>
      </c>
      <c r="I367" s="88">
        <f t="shared" si="14"/>
        <v>9.3857906799079127E-3</v>
      </c>
      <c r="J367" s="154">
        <f t="shared" si="12"/>
        <v>1.7167303284950974E-2</v>
      </c>
      <c r="K367" s="98"/>
      <c r="L367" s="98"/>
      <c r="M367" s="98"/>
      <c r="N367" s="98"/>
      <c r="O367" s="98"/>
      <c r="P367" s="98"/>
      <c r="Q367" s="98"/>
      <c r="R367" s="98"/>
      <c r="S367" s="98"/>
      <c r="T367" s="98"/>
      <c r="U367" s="98"/>
      <c r="V367" s="98"/>
      <c r="W367" s="98"/>
      <c r="X367" s="99"/>
    </row>
    <row r="368" spans="2:24" x14ac:dyDescent="0.2">
      <c r="B368" s="153">
        <v>835000</v>
      </c>
      <c r="C368" s="154">
        <v>181014</v>
      </c>
      <c r="D368" s="153">
        <f t="shared" si="7"/>
        <v>4640</v>
      </c>
      <c r="E368" s="88">
        <f t="shared" si="13"/>
        <v>128.85999999999967</v>
      </c>
      <c r="F368" s="154">
        <f t="shared" si="10"/>
        <v>-8609.1599999999926</v>
      </c>
      <c r="G368" s="153">
        <f t="shared" si="6"/>
        <v>13.828418640183346</v>
      </c>
      <c r="H368" s="88">
        <f t="shared" si="11"/>
        <v>0.35446906035141268</v>
      </c>
      <c r="I368" s="88">
        <f t="shared" si="14"/>
        <v>9.8441558441552668E-3</v>
      </c>
      <c r="J368" s="154">
        <f t="shared" si="12"/>
        <v>1.922994652406318E-2</v>
      </c>
      <c r="K368" s="98"/>
      <c r="L368" s="98"/>
      <c r="M368" s="98"/>
      <c r="N368" s="98"/>
      <c r="O368" s="98"/>
      <c r="P368" s="98"/>
      <c r="Q368" s="98"/>
      <c r="R368" s="98"/>
      <c r="S368" s="98"/>
      <c r="T368" s="98"/>
      <c r="U368" s="98"/>
      <c r="V368" s="98"/>
      <c r="W368" s="98"/>
      <c r="X368" s="99"/>
    </row>
    <row r="369" spans="2:24" x14ac:dyDescent="0.2">
      <c r="B369" s="153">
        <v>855000</v>
      </c>
      <c r="C369" s="154">
        <v>185678</v>
      </c>
      <c r="D369" s="153">
        <f t="shared" si="7"/>
        <v>4664</v>
      </c>
      <c r="E369" s="88">
        <f t="shared" si="13"/>
        <v>152.85999999999967</v>
      </c>
      <c r="F369" s="154">
        <f t="shared" si="10"/>
        <v>-8456.299999999992</v>
      </c>
      <c r="G369" s="153">
        <f t="shared" si="6"/>
        <v>14.184721161191749</v>
      </c>
      <c r="H369" s="88">
        <f t="shared" si="11"/>
        <v>0.35630252100840387</v>
      </c>
      <c r="I369" s="88">
        <f t="shared" si="14"/>
        <v>1.1677616501146459E-2</v>
      </c>
      <c r="J369" s="154">
        <f t="shared" si="12"/>
        <v>2.1521772345301726E-2</v>
      </c>
      <c r="K369" s="98"/>
      <c r="L369" s="98"/>
      <c r="M369" s="98"/>
      <c r="N369" s="98"/>
      <c r="O369" s="98"/>
      <c r="P369" s="98"/>
      <c r="Q369" s="98"/>
      <c r="R369" s="98"/>
      <c r="S369" s="98"/>
      <c r="T369" s="98"/>
      <c r="U369" s="98"/>
      <c r="V369" s="98"/>
      <c r="W369" s="98"/>
      <c r="X369" s="99"/>
    </row>
    <row r="370" spans="2:24" x14ac:dyDescent="0.2">
      <c r="B370" s="153">
        <v>875000</v>
      </c>
      <c r="C370" s="154">
        <v>190344</v>
      </c>
      <c r="D370" s="153">
        <f t="shared" si="7"/>
        <v>4666</v>
      </c>
      <c r="E370" s="88">
        <f t="shared" si="13"/>
        <v>154.85999999999967</v>
      </c>
      <c r="F370" s="154">
        <f t="shared" si="10"/>
        <v>-8301.4399999999914</v>
      </c>
      <c r="G370" s="153">
        <f t="shared" si="6"/>
        <v>14.541176470588235</v>
      </c>
      <c r="H370" s="88">
        <f t="shared" si="11"/>
        <v>0.35645530939648573</v>
      </c>
      <c r="I370" s="88">
        <f t="shared" si="14"/>
        <v>1.1830404889228319E-2</v>
      </c>
      <c r="J370" s="154">
        <f t="shared" si="12"/>
        <v>2.3508021390374778E-2</v>
      </c>
      <c r="K370" s="98"/>
      <c r="L370" s="98"/>
      <c r="M370" s="98"/>
      <c r="N370" s="98"/>
      <c r="O370" s="98"/>
      <c r="P370" s="98"/>
      <c r="Q370" s="98"/>
      <c r="R370" s="98"/>
      <c r="S370" s="98"/>
      <c r="T370" s="98"/>
      <c r="U370" s="98"/>
      <c r="V370" s="98"/>
      <c r="W370" s="98"/>
      <c r="X370" s="99"/>
    </row>
    <row r="371" spans="2:24" x14ac:dyDescent="0.2">
      <c r="B371" s="153">
        <v>895000</v>
      </c>
      <c r="C371" s="154">
        <v>195021</v>
      </c>
      <c r="D371" s="153">
        <f t="shared" si="7"/>
        <v>4677</v>
      </c>
      <c r="E371" s="88">
        <f t="shared" si="13"/>
        <v>165.85999999999967</v>
      </c>
      <c r="F371" s="154">
        <f t="shared" si="10"/>
        <v>-8135.5799999999917</v>
      </c>
      <c r="G371" s="153">
        <f t="shared" si="6"/>
        <v>14.898472116119175</v>
      </c>
      <c r="H371" s="88">
        <f t="shared" si="11"/>
        <v>0.35729564553093951</v>
      </c>
      <c r="I371" s="88">
        <f t="shared" si="14"/>
        <v>1.2670741023682097E-2</v>
      </c>
      <c r="J371" s="154">
        <f t="shared" si="12"/>
        <v>2.4501145912910416E-2</v>
      </c>
      <c r="K371" s="98"/>
      <c r="L371" s="98"/>
      <c r="M371" s="98"/>
      <c r="N371" s="98"/>
      <c r="O371" s="98"/>
      <c r="P371" s="98"/>
      <c r="Q371" s="98"/>
      <c r="R371" s="98"/>
      <c r="S371" s="98"/>
      <c r="T371" s="98"/>
      <c r="U371" s="98"/>
      <c r="V371" s="98"/>
      <c r="W371" s="98"/>
      <c r="X371" s="99"/>
    </row>
    <row r="372" spans="2:24" x14ac:dyDescent="0.2">
      <c r="B372" s="153">
        <v>915000</v>
      </c>
      <c r="C372" s="154">
        <v>199712</v>
      </c>
      <c r="D372" s="153">
        <f t="shared" si="7"/>
        <v>4691</v>
      </c>
      <c r="E372" s="88">
        <f t="shared" si="13"/>
        <v>179.85999999999967</v>
      </c>
      <c r="F372" s="154">
        <f t="shared" si="10"/>
        <v>-7955.7199999999921</v>
      </c>
      <c r="G372" s="153">
        <f t="shared" si="6"/>
        <v>15.256837280366693</v>
      </c>
      <c r="H372" s="88">
        <f t="shared" si="11"/>
        <v>0.35836516424751785</v>
      </c>
      <c r="I372" s="88">
        <f t="shared" si="14"/>
        <v>1.3740259740260441E-2</v>
      </c>
      <c r="J372" s="154">
        <f t="shared" si="12"/>
        <v>2.6411000763942538E-2</v>
      </c>
      <c r="K372" s="98"/>
      <c r="L372" s="98"/>
      <c r="M372" s="98"/>
      <c r="N372" s="98"/>
      <c r="O372" s="98"/>
      <c r="P372" s="98"/>
      <c r="Q372" s="98"/>
      <c r="R372" s="98"/>
      <c r="S372" s="98"/>
      <c r="T372" s="98"/>
      <c r="U372" s="98"/>
      <c r="V372" s="98"/>
      <c r="W372" s="98"/>
      <c r="X372" s="99"/>
    </row>
    <row r="373" spans="2:24" x14ac:dyDescent="0.2">
      <c r="B373" s="153">
        <v>935000</v>
      </c>
      <c r="C373" s="154">
        <v>204407</v>
      </c>
      <c r="D373" s="153">
        <f t="shared" si="7"/>
        <v>4695</v>
      </c>
      <c r="E373" s="88">
        <f t="shared" si="13"/>
        <v>183.85999999999967</v>
      </c>
      <c r="F373" s="154">
        <f t="shared" si="10"/>
        <v>-7771.8599999999924</v>
      </c>
      <c r="G373" s="153">
        <f t="shared" si="6"/>
        <v>15.615508021390374</v>
      </c>
      <c r="H373" s="88">
        <f t="shared" si="11"/>
        <v>0.35867074102368157</v>
      </c>
      <c r="I373" s="88">
        <f t="shared" si="14"/>
        <v>1.4045836516424159E-2</v>
      </c>
      <c r="J373" s="154">
        <f t="shared" si="12"/>
        <v>2.77860962566846E-2</v>
      </c>
      <c r="K373" s="98"/>
      <c r="L373" s="98"/>
      <c r="M373" s="98"/>
      <c r="N373" s="98"/>
      <c r="O373" s="98"/>
      <c r="P373" s="98"/>
      <c r="Q373" s="98"/>
      <c r="R373" s="98"/>
      <c r="S373" s="98"/>
      <c r="T373" s="98"/>
      <c r="U373" s="98"/>
      <c r="V373" s="98"/>
      <c r="W373" s="98"/>
      <c r="X373" s="99"/>
    </row>
    <row r="374" spans="2:24" x14ac:dyDescent="0.2">
      <c r="B374" s="153">
        <v>955000</v>
      </c>
      <c r="C374" s="154">
        <v>209115</v>
      </c>
      <c r="D374" s="153">
        <f t="shared" si="7"/>
        <v>4708</v>
      </c>
      <c r="E374" s="88">
        <f t="shared" si="13"/>
        <v>196.85999999999967</v>
      </c>
      <c r="F374" s="154">
        <f t="shared" si="10"/>
        <v>-7574.9999999999927</v>
      </c>
      <c r="G374" s="153">
        <f t="shared" si="6"/>
        <v>15.975171886936593</v>
      </c>
      <c r="H374" s="88">
        <f t="shared" si="11"/>
        <v>0.35966386554621899</v>
      </c>
      <c r="I374" s="88">
        <f t="shared" si="14"/>
        <v>1.5038961038961574E-2</v>
      </c>
      <c r="J374" s="154">
        <f t="shared" si="12"/>
        <v>2.9084797555385733E-2</v>
      </c>
      <c r="K374" s="98"/>
      <c r="L374" s="98"/>
      <c r="M374" s="98"/>
      <c r="N374" s="98"/>
      <c r="O374" s="98"/>
      <c r="P374" s="98"/>
      <c r="Q374" s="98"/>
      <c r="R374" s="98"/>
      <c r="S374" s="98"/>
      <c r="T374" s="98"/>
      <c r="U374" s="98"/>
      <c r="V374" s="98"/>
      <c r="W374" s="98"/>
      <c r="X374" s="99"/>
    </row>
    <row r="375" spans="2:24" x14ac:dyDescent="0.2">
      <c r="B375" s="153">
        <v>975000</v>
      </c>
      <c r="C375" s="154">
        <v>213840</v>
      </c>
      <c r="D375" s="153">
        <f t="shared" si="7"/>
        <v>4725</v>
      </c>
      <c r="E375" s="88">
        <f t="shared" si="13"/>
        <v>213.85999999999967</v>
      </c>
      <c r="F375" s="154">
        <f t="shared" si="10"/>
        <v>-7361.1399999999931</v>
      </c>
      <c r="G375" s="153">
        <f t="shared" si="6"/>
        <v>16.336134453781511</v>
      </c>
      <c r="H375" s="88">
        <f t="shared" si="11"/>
        <v>0.36096256684491834</v>
      </c>
      <c r="I375" s="88">
        <f t="shared" si="14"/>
        <v>1.633766233766093E-2</v>
      </c>
      <c r="J375" s="154">
        <f t="shared" si="12"/>
        <v>3.1376623376622503E-2</v>
      </c>
      <c r="K375" s="98"/>
      <c r="L375" s="98"/>
      <c r="M375" s="98"/>
      <c r="N375" s="98"/>
      <c r="O375" s="98"/>
      <c r="P375" s="98"/>
      <c r="Q375" s="98"/>
      <c r="R375" s="98"/>
      <c r="S375" s="98"/>
      <c r="T375" s="98"/>
      <c r="U375" s="98"/>
      <c r="V375" s="98"/>
      <c r="W375" s="98"/>
      <c r="X375" s="99"/>
    </row>
    <row r="376" spans="2:24" x14ac:dyDescent="0.2">
      <c r="B376" s="153">
        <v>995000</v>
      </c>
      <c r="C376" s="154">
        <v>218564</v>
      </c>
      <c r="D376" s="153">
        <f t="shared" si="7"/>
        <v>4724</v>
      </c>
      <c r="E376" s="88">
        <f t="shared" si="13"/>
        <v>212.85999999999967</v>
      </c>
      <c r="F376" s="154">
        <f t="shared" si="10"/>
        <v>-7148.2799999999934</v>
      </c>
      <c r="G376" s="153">
        <f t="shared" si="6"/>
        <v>16.697020626432391</v>
      </c>
      <c r="H376" s="88">
        <f t="shared" si="11"/>
        <v>0.36088617265087919</v>
      </c>
      <c r="I376" s="88">
        <f t="shared" si="14"/>
        <v>1.6261268143621777E-2</v>
      </c>
      <c r="J376" s="154">
        <f t="shared" si="12"/>
        <v>3.2598930481282706E-2</v>
      </c>
      <c r="K376" s="98"/>
      <c r="L376" s="98"/>
      <c r="M376" s="98"/>
      <c r="N376" s="98"/>
      <c r="O376" s="98"/>
      <c r="P376" s="98"/>
      <c r="Q376" s="98"/>
      <c r="R376" s="98"/>
      <c r="S376" s="98"/>
      <c r="T376" s="98"/>
      <c r="U376" s="98"/>
      <c r="V376" s="98"/>
      <c r="W376" s="98"/>
      <c r="X376" s="99"/>
    </row>
    <row r="377" spans="2:24" x14ac:dyDescent="0.2">
      <c r="B377" s="153">
        <v>1015000</v>
      </c>
      <c r="C377" s="154">
        <v>223297</v>
      </c>
      <c r="D377" s="153">
        <f t="shared" si="7"/>
        <v>4733</v>
      </c>
      <c r="E377" s="88">
        <f t="shared" si="13"/>
        <v>221.85999999999967</v>
      </c>
      <c r="F377" s="154">
        <f t="shared" si="10"/>
        <v>-6926.4199999999937</v>
      </c>
      <c r="G377" s="153">
        <f t="shared" si="6"/>
        <v>17.05859434682964</v>
      </c>
      <c r="H377" s="88">
        <f t="shared" si="11"/>
        <v>0.36157372039724933</v>
      </c>
      <c r="I377" s="88">
        <f t="shared" si="14"/>
        <v>1.6948815889991919E-2</v>
      </c>
      <c r="J377" s="154">
        <f t="shared" si="12"/>
        <v>3.3210084033613696E-2</v>
      </c>
      <c r="K377" s="98"/>
      <c r="L377" s="98"/>
      <c r="M377" s="98"/>
      <c r="N377" s="98"/>
      <c r="O377" s="98"/>
      <c r="P377" s="98"/>
      <c r="Q377" s="98"/>
      <c r="R377" s="98"/>
      <c r="S377" s="98"/>
      <c r="T377" s="98"/>
      <c r="U377" s="98"/>
      <c r="V377" s="98"/>
      <c r="W377" s="98"/>
      <c r="X377" s="99"/>
    </row>
    <row r="378" spans="2:24" x14ac:dyDescent="0.2">
      <c r="B378" s="153">
        <v>1035000</v>
      </c>
      <c r="C378" s="154">
        <v>228042</v>
      </c>
      <c r="D378" s="153">
        <f t="shared" si="7"/>
        <v>4745</v>
      </c>
      <c r="E378" s="88">
        <f t="shared" si="13"/>
        <v>233.85999999999967</v>
      </c>
      <c r="F378" s="154">
        <f t="shared" si="10"/>
        <v>-6692.559999999994</v>
      </c>
      <c r="G378" s="153">
        <f t="shared" si="6"/>
        <v>17.421084797555388</v>
      </c>
      <c r="H378" s="88">
        <f t="shared" si="11"/>
        <v>0.36249045072574759</v>
      </c>
      <c r="I378" s="88">
        <f t="shared" si="14"/>
        <v>1.786554621849018E-2</v>
      </c>
      <c r="J378" s="154">
        <f t="shared" si="12"/>
        <v>3.48143621084821E-2</v>
      </c>
      <c r="K378" s="98"/>
      <c r="L378" s="98"/>
      <c r="M378" s="98"/>
      <c r="N378" s="98"/>
      <c r="O378" s="98"/>
      <c r="P378" s="98"/>
      <c r="Q378" s="98"/>
      <c r="R378" s="98"/>
      <c r="S378" s="98"/>
      <c r="T378" s="98"/>
      <c r="U378" s="98"/>
      <c r="V378" s="98"/>
      <c r="W378" s="98"/>
      <c r="X378" s="99"/>
    </row>
    <row r="379" spans="2:24" x14ac:dyDescent="0.2">
      <c r="B379" s="153">
        <v>1055000</v>
      </c>
      <c r="C379" s="154">
        <v>232796</v>
      </c>
      <c r="D379" s="153">
        <f t="shared" si="7"/>
        <v>4754</v>
      </c>
      <c r="E379" s="88">
        <f t="shared" si="13"/>
        <v>242.85999999999967</v>
      </c>
      <c r="F379" s="154">
        <f t="shared" si="10"/>
        <v>-6449.6999999999944</v>
      </c>
      <c r="G379" s="153">
        <f t="shared" si="6"/>
        <v>17.784262796027502</v>
      </c>
      <c r="H379" s="88">
        <f t="shared" si="11"/>
        <v>0.36317799847211418</v>
      </c>
      <c r="I379" s="88">
        <f t="shared" si="14"/>
        <v>1.8553093964856771E-2</v>
      </c>
      <c r="J379" s="154">
        <f t="shared" si="12"/>
        <v>3.6418640183346951E-2</v>
      </c>
      <c r="K379" s="98"/>
      <c r="L379" s="98"/>
      <c r="M379" s="98"/>
      <c r="N379" s="98"/>
      <c r="O379" s="98"/>
      <c r="P379" s="98"/>
      <c r="Q379" s="98"/>
      <c r="R379" s="98"/>
      <c r="S379" s="98"/>
      <c r="T379" s="98"/>
      <c r="U379" s="98"/>
      <c r="V379" s="98"/>
      <c r="W379" s="98"/>
      <c r="X379" s="99"/>
    </row>
    <row r="380" spans="2:24" x14ac:dyDescent="0.2">
      <c r="B380" s="153">
        <v>1075000</v>
      </c>
      <c r="C380" s="154">
        <v>237564</v>
      </c>
      <c r="D380" s="153">
        <f t="shared" si="7"/>
        <v>4768</v>
      </c>
      <c r="E380" s="88">
        <f t="shared" si="13"/>
        <v>256.85999999999967</v>
      </c>
      <c r="F380" s="154">
        <f t="shared" si="10"/>
        <v>-6192.8399999999947</v>
      </c>
      <c r="G380" s="153">
        <f t="shared" si="6"/>
        <v>18.148510313216196</v>
      </c>
      <c r="H380" s="88">
        <f t="shared" si="11"/>
        <v>0.3642475171886943</v>
      </c>
      <c r="I380" s="88">
        <f t="shared" si="14"/>
        <v>1.9622612681436891E-2</v>
      </c>
      <c r="J380" s="154">
        <f t="shared" si="12"/>
        <v>3.8175706646293661E-2</v>
      </c>
      <c r="K380" s="98"/>
      <c r="L380" s="98"/>
      <c r="M380" s="98"/>
      <c r="N380" s="98"/>
      <c r="O380" s="98"/>
      <c r="P380" s="98"/>
      <c r="Q380" s="98"/>
      <c r="R380" s="98"/>
      <c r="S380" s="98"/>
      <c r="T380" s="98"/>
      <c r="U380" s="98"/>
      <c r="V380" s="98"/>
      <c r="W380" s="98"/>
      <c r="X380" s="99"/>
    </row>
    <row r="381" spans="2:24" x14ac:dyDescent="0.2">
      <c r="B381" s="153">
        <v>1095000</v>
      </c>
      <c r="C381" s="154">
        <v>242336</v>
      </c>
      <c r="D381" s="153">
        <f t="shared" si="7"/>
        <v>4772</v>
      </c>
      <c r="E381" s="88">
        <f t="shared" si="13"/>
        <v>260.85999999999967</v>
      </c>
      <c r="F381" s="154">
        <f t="shared" si="10"/>
        <v>-5931.979999999995</v>
      </c>
      <c r="G381" s="153">
        <f t="shared" si="6"/>
        <v>18.513063407181054</v>
      </c>
      <c r="H381" s="88">
        <f t="shared" si="11"/>
        <v>0.36455309396485802</v>
      </c>
      <c r="I381" s="88">
        <f t="shared" si="14"/>
        <v>1.9928189457600609E-2</v>
      </c>
      <c r="J381" s="154">
        <f t="shared" si="12"/>
        <v>3.95508021390375E-2</v>
      </c>
      <c r="K381" s="98"/>
      <c r="L381" s="98"/>
      <c r="M381" s="98"/>
      <c r="N381" s="98"/>
      <c r="O381" s="98"/>
      <c r="P381" s="98"/>
      <c r="Q381" s="98"/>
      <c r="R381" s="98"/>
      <c r="S381" s="98"/>
      <c r="T381" s="98"/>
      <c r="U381" s="98"/>
      <c r="V381" s="98"/>
      <c r="W381" s="98"/>
      <c r="X381" s="99"/>
    </row>
    <row r="382" spans="2:24" x14ac:dyDescent="0.2">
      <c r="B382" s="153">
        <v>1115000</v>
      </c>
      <c r="C382" s="154">
        <v>247111</v>
      </c>
      <c r="D382" s="153">
        <f t="shared" si="7"/>
        <v>4775</v>
      </c>
      <c r="E382" s="88">
        <f t="shared" si="13"/>
        <v>263.85999999999967</v>
      </c>
      <c r="F382" s="154">
        <f t="shared" si="10"/>
        <v>-5668.1199999999953</v>
      </c>
      <c r="G382" s="153">
        <f t="shared" si="6"/>
        <v>18.877845683728037</v>
      </c>
      <c r="H382" s="88">
        <f t="shared" si="11"/>
        <v>0.36478227654698259</v>
      </c>
      <c r="I382" s="88">
        <f t="shared" si="14"/>
        <v>2.0157372039725174E-2</v>
      </c>
      <c r="J382" s="154">
        <f t="shared" si="12"/>
        <v>4.0085561497325783E-2</v>
      </c>
      <c r="K382" s="98"/>
      <c r="L382" s="98"/>
      <c r="M382" s="98"/>
      <c r="N382" s="98"/>
      <c r="O382" s="98"/>
      <c r="P382" s="98"/>
      <c r="Q382" s="98"/>
      <c r="R382" s="98"/>
      <c r="S382" s="98"/>
      <c r="T382" s="98"/>
      <c r="U382" s="98"/>
      <c r="V382" s="98"/>
      <c r="W382" s="98"/>
      <c r="X382" s="99"/>
    </row>
    <row r="383" spans="2:24" x14ac:dyDescent="0.2">
      <c r="B383" s="153">
        <v>1135000</v>
      </c>
      <c r="C383" s="154">
        <v>251892</v>
      </c>
      <c r="D383" s="153">
        <f t="shared" si="7"/>
        <v>4781</v>
      </c>
      <c r="E383" s="88">
        <f t="shared" si="13"/>
        <v>269.85999999999967</v>
      </c>
      <c r="F383" s="154">
        <f t="shared" si="10"/>
        <v>-5398.2599999999957</v>
      </c>
      <c r="G383" s="153">
        <f t="shared" si="6"/>
        <v>19.243086325439268</v>
      </c>
      <c r="H383" s="88">
        <f t="shared" si="11"/>
        <v>0.36524064171123172</v>
      </c>
      <c r="I383" s="88">
        <f t="shared" si="14"/>
        <v>2.0615737203974305E-2</v>
      </c>
      <c r="J383" s="154">
        <f t="shared" si="12"/>
        <v>4.0773109243699479E-2</v>
      </c>
      <c r="K383" s="98"/>
      <c r="L383" s="98"/>
      <c r="M383" s="98"/>
      <c r="N383" s="98"/>
      <c r="O383" s="98"/>
      <c r="P383" s="98"/>
      <c r="Q383" s="98"/>
      <c r="R383" s="98"/>
      <c r="S383" s="98"/>
      <c r="T383" s="98"/>
      <c r="U383" s="98"/>
      <c r="V383" s="98"/>
      <c r="W383" s="98"/>
      <c r="X383" s="99"/>
    </row>
    <row r="384" spans="2:24" x14ac:dyDescent="0.2">
      <c r="B384" s="153">
        <v>1155000</v>
      </c>
      <c r="C384" s="154">
        <v>256680</v>
      </c>
      <c r="D384" s="153">
        <f t="shared" si="7"/>
        <v>4788</v>
      </c>
      <c r="E384" s="88">
        <f t="shared" si="13"/>
        <v>276.85999999999967</v>
      </c>
      <c r="F384" s="154">
        <f t="shared" si="10"/>
        <v>-5121.399999999996</v>
      </c>
      <c r="G384" s="153">
        <f t="shared" si="6"/>
        <v>19.608861726508785</v>
      </c>
      <c r="H384" s="88">
        <f t="shared" si="11"/>
        <v>0.36577540106951645</v>
      </c>
      <c r="I384" s="88">
        <f t="shared" si="14"/>
        <v>2.1150496562259036E-2</v>
      </c>
      <c r="J384" s="154">
        <f t="shared" si="12"/>
        <v>4.176623376623334E-2</v>
      </c>
      <c r="K384" s="98"/>
      <c r="L384" s="98"/>
      <c r="M384" s="98"/>
      <c r="N384" s="98"/>
      <c r="O384" s="98"/>
      <c r="P384" s="98"/>
      <c r="Q384" s="98"/>
      <c r="R384" s="98"/>
      <c r="S384" s="98"/>
      <c r="T384" s="98"/>
      <c r="U384" s="98"/>
      <c r="V384" s="98"/>
      <c r="W384" s="98"/>
      <c r="X384" s="99"/>
    </row>
    <row r="385" spans="2:24" x14ac:dyDescent="0.2">
      <c r="B385" s="153">
        <v>1175000</v>
      </c>
      <c r="C385" s="154">
        <v>261488</v>
      </c>
      <c r="D385" s="153">
        <f t="shared" si="7"/>
        <v>4808</v>
      </c>
      <c r="E385" s="88">
        <f t="shared" si="13"/>
        <v>296.85999999999967</v>
      </c>
      <c r="F385" s="154">
        <f t="shared" si="10"/>
        <v>-4824.5399999999963</v>
      </c>
      <c r="G385" s="153">
        <f t="shared" si="6"/>
        <v>19.97616501145913</v>
      </c>
      <c r="H385" s="88">
        <f t="shared" si="11"/>
        <v>0.3673032849503457</v>
      </c>
      <c r="I385" s="88">
        <f t="shared" si="14"/>
        <v>2.2678380443088286E-2</v>
      </c>
      <c r="J385" s="154">
        <f t="shared" si="12"/>
        <v>4.3828877005347322E-2</v>
      </c>
      <c r="K385" s="98"/>
      <c r="L385" s="98"/>
      <c r="M385" s="98"/>
      <c r="N385" s="98"/>
      <c r="O385" s="98"/>
      <c r="P385" s="98"/>
      <c r="Q385" s="98"/>
      <c r="R385" s="98"/>
      <c r="S385" s="98"/>
      <c r="T385" s="98"/>
      <c r="U385" s="98"/>
      <c r="V385" s="98"/>
      <c r="W385" s="98"/>
      <c r="X385" s="99"/>
    </row>
    <row r="386" spans="2:24" x14ac:dyDescent="0.2">
      <c r="B386" s="153">
        <v>1195000</v>
      </c>
      <c r="C386" s="154">
        <v>266291</v>
      </c>
      <c r="D386" s="153">
        <f t="shared" si="7"/>
        <v>4803</v>
      </c>
      <c r="E386" s="88">
        <f t="shared" si="13"/>
        <v>291.85999999999967</v>
      </c>
      <c r="F386" s="154">
        <f t="shared" si="10"/>
        <v>-4532.6799999999967</v>
      </c>
      <c r="G386" s="153">
        <f t="shared" si="6"/>
        <v>20.343086325439266</v>
      </c>
      <c r="H386" s="88">
        <f t="shared" si="11"/>
        <v>0.36692131398013572</v>
      </c>
      <c r="I386" s="88">
        <f t="shared" si="14"/>
        <v>2.2296409472878309E-2</v>
      </c>
      <c r="J386" s="154">
        <f t="shared" si="12"/>
        <v>4.4974789915966595E-2</v>
      </c>
      <c r="K386" s="98"/>
      <c r="L386" s="98"/>
      <c r="M386" s="98"/>
      <c r="N386" s="98"/>
      <c r="O386" s="98"/>
      <c r="P386" s="98"/>
      <c r="Q386" s="98"/>
      <c r="R386" s="98"/>
      <c r="S386" s="98"/>
      <c r="T386" s="98"/>
      <c r="U386" s="98"/>
      <c r="V386" s="98"/>
      <c r="W386" s="98"/>
      <c r="X386" s="99"/>
    </row>
    <row r="387" spans="2:24" x14ac:dyDescent="0.2">
      <c r="B387" s="153">
        <v>1215000</v>
      </c>
      <c r="C387" s="154">
        <v>271106</v>
      </c>
      <c r="D387" s="153">
        <f t="shared" si="7"/>
        <v>4815</v>
      </c>
      <c r="E387" s="88">
        <f t="shared" si="13"/>
        <v>303.85999999999967</v>
      </c>
      <c r="F387" s="154">
        <f t="shared" si="10"/>
        <v>-4228.819999999997</v>
      </c>
      <c r="G387" s="153">
        <f t="shared" si="6"/>
        <v>20.7109243697479</v>
      </c>
      <c r="H387" s="88">
        <f t="shared" si="11"/>
        <v>0.36783804430863398</v>
      </c>
      <c r="I387" s="88">
        <f t="shared" si="14"/>
        <v>2.321313980137657E-2</v>
      </c>
      <c r="J387" s="154">
        <f t="shared" si="12"/>
        <v>4.5509549274254879E-2</v>
      </c>
      <c r="K387" s="98"/>
      <c r="L387" s="98"/>
      <c r="M387" s="98"/>
      <c r="N387" s="98"/>
      <c r="O387" s="98"/>
      <c r="P387" s="98"/>
      <c r="Q387" s="98"/>
      <c r="R387" s="98"/>
      <c r="S387" s="98"/>
      <c r="T387" s="98"/>
      <c r="U387" s="98"/>
      <c r="V387" s="98"/>
      <c r="W387" s="98"/>
      <c r="X387" s="99"/>
    </row>
    <row r="388" spans="2:24" x14ac:dyDescent="0.2">
      <c r="B388" s="153">
        <v>1235000</v>
      </c>
      <c r="C388" s="154">
        <v>275918</v>
      </c>
      <c r="D388" s="153">
        <f t="shared" si="7"/>
        <v>4812</v>
      </c>
      <c r="E388" s="88">
        <f t="shared" si="13"/>
        <v>300.85999999999967</v>
      </c>
      <c r="F388" s="154">
        <f t="shared" si="10"/>
        <v>-3927.9599999999973</v>
      </c>
      <c r="G388" s="153">
        <f t="shared" ref="G388:G451" si="15">C388/13090</f>
        <v>21.07853323147441</v>
      </c>
      <c r="H388" s="88">
        <f t="shared" si="11"/>
        <v>0.36760886172650942</v>
      </c>
      <c r="I388" s="88">
        <f t="shared" si="14"/>
        <v>2.2983957219252005E-2</v>
      </c>
      <c r="J388" s="154">
        <f t="shared" si="12"/>
        <v>4.6197097020628575E-2</v>
      </c>
      <c r="K388" s="98"/>
      <c r="L388" s="98"/>
      <c r="M388" s="98"/>
      <c r="N388" s="98"/>
      <c r="O388" s="98"/>
      <c r="P388" s="98"/>
      <c r="Q388" s="98"/>
      <c r="R388" s="98"/>
      <c r="S388" s="98"/>
      <c r="T388" s="98"/>
      <c r="U388" s="98"/>
      <c r="V388" s="98"/>
      <c r="W388" s="98"/>
      <c r="X388" s="99"/>
    </row>
    <row r="389" spans="2:24" x14ac:dyDescent="0.2">
      <c r="B389" s="153">
        <v>1255000</v>
      </c>
      <c r="C389" s="154">
        <v>280729</v>
      </c>
      <c r="D389" s="153">
        <f t="shared" ref="D389:D452" si="16">C389-C388</f>
        <v>4811</v>
      </c>
      <c r="E389" s="88">
        <f t="shared" ref="E389:E420" si="17">D389-$T$326</f>
        <v>299.85999999999967</v>
      </c>
      <c r="F389" s="154">
        <f t="shared" si="10"/>
        <v>-3628.0999999999976</v>
      </c>
      <c r="G389" s="153">
        <f t="shared" si="15"/>
        <v>21.446065699006876</v>
      </c>
      <c r="H389" s="88">
        <f t="shared" si="11"/>
        <v>0.36753246753246671</v>
      </c>
      <c r="I389" s="88">
        <f t="shared" ref="I389:I420" si="18">H389-$T$328</f>
        <v>2.2907563025209299E-2</v>
      </c>
      <c r="J389" s="154">
        <f t="shared" si="12"/>
        <v>4.5891520244461304E-2</v>
      </c>
      <c r="K389" s="98"/>
      <c r="L389" s="98"/>
      <c r="M389" s="98"/>
      <c r="N389" s="98"/>
      <c r="O389" s="98"/>
      <c r="P389" s="98"/>
      <c r="Q389" s="98"/>
      <c r="R389" s="98"/>
      <c r="S389" s="98"/>
      <c r="T389" s="98"/>
      <c r="U389" s="98"/>
      <c r="V389" s="98"/>
      <c r="W389" s="98"/>
      <c r="X389" s="99"/>
    </row>
    <row r="390" spans="2:24" x14ac:dyDescent="0.2">
      <c r="B390" s="153">
        <v>1275000</v>
      </c>
      <c r="C390" s="154">
        <v>285554</v>
      </c>
      <c r="D390" s="153">
        <f t="shared" si="16"/>
        <v>4825</v>
      </c>
      <c r="E390" s="88">
        <f t="shared" si="17"/>
        <v>313.85999999999967</v>
      </c>
      <c r="F390" s="154">
        <f t="shared" ref="F390:F453" si="19">F389+E390</f>
        <v>-3314.239999999998</v>
      </c>
      <c r="G390" s="153">
        <f t="shared" si="15"/>
        <v>21.81466768525592</v>
      </c>
      <c r="H390" s="88">
        <f t="shared" ref="H390:H453" si="20">G390-G389</f>
        <v>0.36860198624904328</v>
      </c>
      <c r="I390" s="88">
        <f t="shared" si="18"/>
        <v>2.3977081741785866E-2</v>
      </c>
      <c r="J390" s="154">
        <f t="shared" ref="J390:J453" si="21">I390+I389</f>
        <v>4.6884644766995165E-2</v>
      </c>
      <c r="K390" s="98"/>
      <c r="L390" s="98"/>
      <c r="M390" s="98"/>
      <c r="N390" s="98"/>
      <c r="O390" s="98"/>
      <c r="P390" s="98"/>
      <c r="Q390" s="98"/>
      <c r="R390" s="98"/>
      <c r="S390" s="98"/>
      <c r="T390" s="98"/>
      <c r="U390" s="98"/>
      <c r="V390" s="98"/>
      <c r="W390" s="98"/>
      <c r="X390" s="99"/>
    </row>
    <row r="391" spans="2:24" x14ac:dyDescent="0.2">
      <c r="B391" s="153">
        <v>1295000</v>
      </c>
      <c r="C391" s="154">
        <v>290385</v>
      </c>
      <c r="D391" s="153">
        <f t="shared" si="16"/>
        <v>4831</v>
      </c>
      <c r="E391" s="88">
        <f t="shared" si="17"/>
        <v>319.85999999999967</v>
      </c>
      <c r="F391" s="154">
        <f t="shared" si="19"/>
        <v>-2994.3799999999983</v>
      </c>
      <c r="G391" s="153">
        <f t="shared" si="15"/>
        <v>22.183728036669212</v>
      </c>
      <c r="H391" s="88">
        <f t="shared" si="20"/>
        <v>0.36906035141329241</v>
      </c>
      <c r="I391" s="88">
        <f t="shared" si="18"/>
        <v>2.4435446906034997E-2</v>
      </c>
      <c r="J391" s="154">
        <f t="shared" si="21"/>
        <v>4.8412528647820863E-2</v>
      </c>
      <c r="K391" s="98"/>
      <c r="L391" s="98"/>
      <c r="M391" s="98"/>
      <c r="N391" s="98"/>
      <c r="O391" s="98"/>
      <c r="P391" s="98"/>
      <c r="Q391" s="98"/>
      <c r="R391" s="98"/>
      <c r="S391" s="98"/>
      <c r="T391" s="98"/>
      <c r="U391" s="98"/>
      <c r="V391" s="98"/>
      <c r="W391" s="98"/>
      <c r="X391" s="99"/>
    </row>
    <row r="392" spans="2:24" x14ac:dyDescent="0.2">
      <c r="B392" s="153">
        <v>1315000</v>
      </c>
      <c r="C392" s="154">
        <v>295217</v>
      </c>
      <c r="D392" s="153">
        <f t="shared" si="16"/>
        <v>4832</v>
      </c>
      <c r="E392" s="88">
        <f t="shared" si="17"/>
        <v>320.85999999999967</v>
      </c>
      <c r="F392" s="154">
        <f t="shared" si="19"/>
        <v>-2673.5199999999986</v>
      </c>
      <c r="G392" s="153">
        <f t="shared" si="15"/>
        <v>22.552864782276547</v>
      </c>
      <c r="H392" s="88">
        <f t="shared" si="20"/>
        <v>0.36913674560733511</v>
      </c>
      <c r="I392" s="88">
        <f t="shared" si="18"/>
        <v>2.4511841100077703E-2</v>
      </c>
      <c r="J392" s="154">
        <f t="shared" si="21"/>
        <v>4.8947288006112699E-2</v>
      </c>
      <c r="K392" s="98"/>
      <c r="L392" s="98"/>
      <c r="M392" s="98"/>
      <c r="N392" s="98"/>
      <c r="O392" s="98"/>
      <c r="P392" s="98"/>
      <c r="Q392" s="98"/>
      <c r="R392" s="98"/>
      <c r="S392" s="98"/>
      <c r="T392" s="98"/>
      <c r="U392" s="98"/>
      <c r="V392" s="98"/>
      <c r="W392" s="98"/>
      <c r="X392" s="99"/>
    </row>
    <row r="393" spans="2:24" x14ac:dyDescent="0.2">
      <c r="B393" s="153">
        <v>1335000</v>
      </c>
      <c r="C393" s="154">
        <v>300053</v>
      </c>
      <c r="D393" s="153">
        <f t="shared" si="16"/>
        <v>4836</v>
      </c>
      <c r="E393" s="88">
        <f t="shared" si="17"/>
        <v>324.85999999999967</v>
      </c>
      <c r="F393" s="154">
        <f t="shared" si="19"/>
        <v>-2348.6599999999989</v>
      </c>
      <c r="G393" s="153">
        <f t="shared" si="15"/>
        <v>22.922307104660046</v>
      </c>
      <c r="H393" s="88">
        <f t="shared" si="20"/>
        <v>0.36944232238349883</v>
      </c>
      <c r="I393" s="88">
        <f t="shared" si="18"/>
        <v>2.4817417876241421E-2</v>
      </c>
      <c r="J393" s="154">
        <f t="shared" si="21"/>
        <v>4.9329258976319124E-2</v>
      </c>
      <c r="K393" s="98"/>
      <c r="L393" s="98"/>
      <c r="M393" s="98"/>
      <c r="N393" s="98"/>
      <c r="O393" s="98"/>
      <c r="P393" s="98"/>
      <c r="Q393" s="98"/>
      <c r="R393" s="98"/>
      <c r="S393" s="98"/>
      <c r="T393" s="98"/>
      <c r="U393" s="98"/>
      <c r="V393" s="98"/>
      <c r="W393" s="98"/>
      <c r="X393" s="99"/>
    </row>
    <row r="394" spans="2:24" x14ac:dyDescent="0.2">
      <c r="B394" s="153">
        <v>1355000</v>
      </c>
      <c r="C394" s="154">
        <v>304878</v>
      </c>
      <c r="D394" s="153">
        <f t="shared" si="16"/>
        <v>4825</v>
      </c>
      <c r="E394" s="88">
        <f t="shared" si="17"/>
        <v>313.85999999999967</v>
      </c>
      <c r="F394" s="154">
        <f t="shared" si="19"/>
        <v>-2034.7999999999993</v>
      </c>
      <c r="G394" s="153">
        <f t="shared" si="15"/>
        <v>23.290909090909089</v>
      </c>
      <c r="H394" s="88">
        <f t="shared" si="20"/>
        <v>0.36860198624904328</v>
      </c>
      <c r="I394" s="88">
        <f t="shared" si="18"/>
        <v>2.3977081741785866E-2</v>
      </c>
      <c r="J394" s="154">
        <f t="shared" si="21"/>
        <v>4.8794499618027287E-2</v>
      </c>
      <c r="K394" s="98"/>
      <c r="L394" s="98"/>
      <c r="M394" s="98"/>
      <c r="N394" s="98"/>
      <c r="O394" s="98"/>
      <c r="P394" s="98"/>
      <c r="Q394" s="98"/>
      <c r="R394" s="98"/>
      <c r="S394" s="98"/>
      <c r="T394" s="98"/>
      <c r="U394" s="98"/>
      <c r="V394" s="98"/>
      <c r="W394" s="98"/>
      <c r="X394" s="99"/>
    </row>
    <row r="395" spans="2:24" x14ac:dyDescent="0.2">
      <c r="B395" s="153">
        <v>1375000</v>
      </c>
      <c r="C395" s="154">
        <v>309720</v>
      </c>
      <c r="D395" s="153">
        <f t="shared" si="16"/>
        <v>4842</v>
      </c>
      <c r="E395" s="88">
        <f t="shared" si="17"/>
        <v>330.85999999999967</v>
      </c>
      <c r="F395" s="154">
        <f t="shared" si="19"/>
        <v>-1703.9399999999996</v>
      </c>
      <c r="G395" s="153">
        <f t="shared" si="15"/>
        <v>23.660809778456837</v>
      </c>
      <c r="H395" s="88">
        <f t="shared" si="20"/>
        <v>0.36990068754774796</v>
      </c>
      <c r="I395" s="88">
        <f t="shared" si="18"/>
        <v>2.5275783040490551E-2</v>
      </c>
      <c r="J395" s="154">
        <f t="shared" si="21"/>
        <v>4.9252864782276418E-2</v>
      </c>
      <c r="K395" s="98"/>
      <c r="L395" s="98"/>
      <c r="M395" s="98"/>
      <c r="N395" s="98"/>
      <c r="O395" s="98"/>
      <c r="P395" s="98"/>
      <c r="Q395" s="98"/>
      <c r="R395" s="98"/>
      <c r="S395" s="98"/>
      <c r="T395" s="98"/>
      <c r="U395" s="98"/>
      <c r="V395" s="98"/>
      <c r="W395" s="98"/>
      <c r="X395" s="99"/>
    </row>
    <row r="396" spans="2:24" x14ac:dyDescent="0.2">
      <c r="B396" s="153">
        <v>1395000</v>
      </c>
      <c r="C396" s="154">
        <v>314556</v>
      </c>
      <c r="D396" s="153">
        <f t="shared" si="16"/>
        <v>4836</v>
      </c>
      <c r="E396" s="88">
        <f t="shared" si="17"/>
        <v>324.85999999999967</v>
      </c>
      <c r="F396" s="154">
        <f t="shared" si="19"/>
        <v>-1379.08</v>
      </c>
      <c r="G396" s="153">
        <f t="shared" si="15"/>
        <v>24.030252100840336</v>
      </c>
      <c r="H396" s="88">
        <f t="shared" si="20"/>
        <v>0.36944232238349883</v>
      </c>
      <c r="I396" s="88">
        <f t="shared" si="18"/>
        <v>2.4817417876241421E-2</v>
      </c>
      <c r="J396" s="154">
        <f t="shared" si="21"/>
        <v>5.0093200916731973E-2</v>
      </c>
      <c r="K396" s="98"/>
      <c r="L396" s="98"/>
      <c r="M396" s="98"/>
      <c r="N396" s="98"/>
      <c r="O396" s="98"/>
      <c r="P396" s="98"/>
      <c r="Q396" s="98"/>
      <c r="R396" s="98"/>
      <c r="S396" s="98"/>
      <c r="T396" s="98"/>
      <c r="U396" s="98"/>
      <c r="V396" s="98"/>
      <c r="W396" s="98"/>
      <c r="X396" s="99"/>
    </row>
    <row r="397" spans="2:24" x14ac:dyDescent="0.2">
      <c r="B397" s="153">
        <v>1415000</v>
      </c>
      <c r="C397" s="154">
        <v>319407</v>
      </c>
      <c r="D397" s="153">
        <f t="shared" si="16"/>
        <v>4851</v>
      </c>
      <c r="E397" s="88">
        <f t="shared" si="17"/>
        <v>339.85999999999967</v>
      </c>
      <c r="F397" s="154">
        <f t="shared" si="19"/>
        <v>-1039.2200000000003</v>
      </c>
      <c r="G397" s="153">
        <f t="shared" si="15"/>
        <v>24.400840336134454</v>
      </c>
      <c r="H397" s="88">
        <f t="shared" si="20"/>
        <v>0.37058823529411811</v>
      </c>
      <c r="I397" s="88">
        <f t="shared" si="18"/>
        <v>2.5963330786860694E-2</v>
      </c>
      <c r="J397" s="154">
        <f t="shared" si="21"/>
        <v>5.0780748663102115E-2</v>
      </c>
      <c r="K397" s="98"/>
      <c r="L397" s="98"/>
      <c r="M397" s="98"/>
      <c r="N397" s="98"/>
      <c r="O397" s="98"/>
      <c r="P397" s="98"/>
      <c r="Q397" s="98"/>
      <c r="R397" s="98"/>
      <c r="S397" s="98"/>
      <c r="T397" s="98"/>
      <c r="U397" s="98"/>
      <c r="V397" s="98"/>
      <c r="W397" s="98"/>
      <c r="X397" s="99"/>
    </row>
    <row r="398" spans="2:24" x14ac:dyDescent="0.2">
      <c r="B398" s="153">
        <v>1435000</v>
      </c>
      <c r="C398" s="154">
        <v>324245</v>
      </c>
      <c r="D398" s="153">
        <f t="shared" si="16"/>
        <v>4838</v>
      </c>
      <c r="E398" s="88">
        <f t="shared" si="17"/>
        <v>326.85999999999967</v>
      </c>
      <c r="F398" s="154">
        <f t="shared" si="19"/>
        <v>-712.36000000000058</v>
      </c>
      <c r="G398" s="153">
        <f t="shared" si="15"/>
        <v>24.770435446906035</v>
      </c>
      <c r="H398" s="88">
        <f t="shared" si="20"/>
        <v>0.36959511077158069</v>
      </c>
      <c r="I398" s="88">
        <f t="shared" si="18"/>
        <v>2.497020626432328E-2</v>
      </c>
      <c r="J398" s="154">
        <f t="shared" si="21"/>
        <v>5.0933537051183975E-2</v>
      </c>
      <c r="K398" s="98"/>
      <c r="L398" s="98"/>
      <c r="M398" s="98"/>
      <c r="N398" s="98"/>
      <c r="O398" s="98"/>
      <c r="P398" s="98"/>
      <c r="Q398" s="98"/>
      <c r="R398" s="98"/>
      <c r="S398" s="98"/>
      <c r="T398" s="98"/>
      <c r="U398" s="98"/>
      <c r="V398" s="98"/>
      <c r="W398" s="98"/>
      <c r="X398" s="99"/>
    </row>
    <row r="399" spans="2:24" x14ac:dyDescent="0.2">
      <c r="B399" s="153">
        <v>1455000</v>
      </c>
      <c r="C399" s="154">
        <v>329089</v>
      </c>
      <c r="D399" s="153">
        <f t="shared" si="16"/>
        <v>4844</v>
      </c>
      <c r="E399" s="88">
        <f t="shared" si="17"/>
        <v>332.85999999999967</v>
      </c>
      <c r="F399" s="154">
        <f t="shared" si="19"/>
        <v>-379.50000000000091</v>
      </c>
      <c r="G399" s="153">
        <f t="shared" si="15"/>
        <v>25.140488922841865</v>
      </c>
      <c r="H399" s="88">
        <f t="shared" si="20"/>
        <v>0.37005347593582982</v>
      </c>
      <c r="I399" s="88">
        <f t="shared" si="18"/>
        <v>2.5428571428572411E-2</v>
      </c>
      <c r="J399" s="154">
        <f t="shared" si="21"/>
        <v>5.0398777692895691E-2</v>
      </c>
      <c r="K399" s="98"/>
      <c r="L399" s="98"/>
      <c r="M399" s="98"/>
      <c r="N399" s="98"/>
      <c r="O399" s="98"/>
      <c r="P399" s="98"/>
      <c r="Q399" s="98"/>
      <c r="R399" s="98"/>
      <c r="S399" s="98"/>
      <c r="T399" s="98"/>
      <c r="U399" s="98"/>
      <c r="V399" s="98"/>
      <c r="W399" s="98"/>
      <c r="X399" s="99"/>
    </row>
    <row r="400" spans="2:24" x14ac:dyDescent="0.2">
      <c r="B400" s="153">
        <v>1475000</v>
      </c>
      <c r="C400" s="154">
        <v>333928</v>
      </c>
      <c r="D400" s="153">
        <f t="shared" si="16"/>
        <v>4839</v>
      </c>
      <c r="E400" s="88">
        <f t="shared" si="17"/>
        <v>327.85999999999967</v>
      </c>
      <c r="F400" s="154">
        <f t="shared" si="19"/>
        <v>-51.640000000001237</v>
      </c>
      <c r="G400" s="153">
        <f t="shared" si="15"/>
        <v>25.510160427807488</v>
      </c>
      <c r="H400" s="88">
        <f t="shared" si="20"/>
        <v>0.3696715049656234</v>
      </c>
      <c r="I400" s="88">
        <f t="shared" si="18"/>
        <v>2.5046600458365986E-2</v>
      </c>
      <c r="J400" s="154">
        <f t="shared" si="21"/>
        <v>5.0475171886938397E-2</v>
      </c>
      <c r="K400" s="98"/>
      <c r="L400" s="98"/>
      <c r="M400" s="98"/>
      <c r="N400" s="98"/>
      <c r="O400" s="98"/>
      <c r="P400" s="98"/>
      <c r="Q400" s="98"/>
      <c r="R400" s="98"/>
      <c r="S400" s="98"/>
      <c r="T400" s="98"/>
      <c r="U400" s="98"/>
      <c r="V400" s="98"/>
      <c r="W400" s="98"/>
      <c r="X400" s="99"/>
    </row>
    <row r="401" spans="2:24" x14ac:dyDescent="0.2">
      <c r="B401" s="153">
        <v>1495000</v>
      </c>
      <c r="C401" s="154">
        <v>338771</v>
      </c>
      <c r="D401" s="153">
        <f t="shared" si="16"/>
        <v>4843</v>
      </c>
      <c r="E401" s="88">
        <f t="shared" si="17"/>
        <v>331.85999999999967</v>
      </c>
      <c r="F401" s="154">
        <f t="shared" si="19"/>
        <v>280.21999999999844</v>
      </c>
      <c r="G401" s="153">
        <f t="shared" si="15"/>
        <v>25.880137509549275</v>
      </c>
      <c r="H401" s="88">
        <f t="shared" si="20"/>
        <v>0.36997708174178712</v>
      </c>
      <c r="I401" s="88">
        <f t="shared" si="18"/>
        <v>2.5352177234529705E-2</v>
      </c>
      <c r="J401" s="154">
        <f t="shared" si="21"/>
        <v>5.0398777692895691E-2</v>
      </c>
      <c r="K401" s="98"/>
      <c r="L401" s="98"/>
      <c r="M401" s="98"/>
      <c r="N401" s="98"/>
      <c r="O401" s="98"/>
      <c r="P401" s="98"/>
      <c r="Q401" s="98"/>
      <c r="R401" s="98"/>
      <c r="S401" s="98"/>
      <c r="T401" s="98"/>
      <c r="U401" s="98"/>
      <c r="V401" s="98"/>
      <c r="W401" s="98"/>
      <c r="X401" s="99"/>
    </row>
    <row r="402" spans="2:24" x14ac:dyDescent="0.2">
      <c r="B402" s="153">
        <v>1515000</v>
      </c>
      <c r="C402" s="154">
        <v>343611</v>
      </c>
      <c r="D402" s="153">
        <f t="shared" si="16"/>
        <v>4840</v>
      </c>
      <c r="E402" s="88">
        <f t="shared" si="17"/>
        <v>328.85999999999967</v>
      </c>
      <c r="F402" s="154">
        <f t="shared" si="19"/>
        <v>609.07999999999811</v>
      </c>
      <c r="G402" s="153">
        <f t="shared" si="15"/>
        <v>26.249885408708938</v>
      </c>
      <c r="H402" s="88">
        <f t="shared" si="20"/>
        <v>0.36974789915966255</v>
      </c>
      <c r="I402" s="88">
        <f t="shared" si="18"/>
        <v>2.512299465240514E-2</v>
      </c>
      <c r="J402" s="154">
        <f t="shared" si="21"/>
        <v>5.0475171886934844E-2</v>
      </c>
      <c r="K402" s="98"/>
      <c r="L402" s="98"/>
      <c r="M402" s="98"/>
      <c r="N402" s="98"/>
      <c r="O402" s="98"/>
      <c r="P402" s="98"/>
      <c r="Q402" s="98"/>
      <c r="R402" s="98"/>
      <c r="S402" s="98"/>
      <c r="T402" s="98"/>
      <c r="U402" s="98"/>
      <c r="V402" s="98"/>
      <c r="W402" s="98"/>
      <c r="X402" s="99"/>
    </row>
    <row r="403" spans="2:24" x14ac:dyDescent="0.2">
      <c r="B403" s="153">
        <v>1535000</v>
      </c>
      <c r="C403" s="154">
        <v>348455</v>
      </c>
      <c r="D403" s="153">
        <f t="shared" si="16"/>
        <v>4844</v>
      </c>
      <c r="E403" s="88">
        <f t="shared" si="17"/>
        <v>332.85999999999967</v>
      </c>
      <c r="F403" s="154">
        <f t="shared" si="19"/>
        <v>941.93999999999778</v>
      </c>
      <c r="G403" s="153">
        <f t="shared" si="15"/>
        <v>26.619938884644768</v>
      </c>
      <c r="H403" s="88">
        <f t="shared" si="20"/>
        <v>0.37005347593582982</v>
      </c>
      <c r="I403" s="88">
        <f t="shared" si="18"/>
        <v>2.5428571428572411E-2</v>
      </c>
      <c r="J403" s="154">
        <f t="shared" si="21"/>
        <v>5.055156608097755E-2</v>
      </c>
      <c r="K403" s="98"/>
      <c r="L403" s="98"/>
      <c r="M403" s="98"/>
      <c r="N403" s="98"/>
      <c r="O403" s="98"/>
      <c r="P403" s="98"/>
      <c r="Q403" s="98"/>
      <c r="R403" s="98"/>
      <c r="S403" s="98"/>
      <c r="T403" s="98"/>
      <c r="U403" s="98"/>
      <c r="V403" s="98"/>
      <c r="W403" s="98"/>
      <c r="X403" s="99"/>
    </row>
    <row r="404" spans="2:24" x14ac:dyDescent="0.2">
      <c r="B404" s="153">
        <v>1555000</v>
      </c>
      <c r="C404" s="154">
        <v>353288</v>
      </c>
      <c r="D404" s="153">
        <f t="shared" si="16"/>
        <v>4833</v>
      </c>
      <c r="E404" s="88">
        <f t="shared" si="17"/>
        <v>321.85999999999967</v>
      </c>
      <c r="F404" s="154">
        <f t="shared" si="19"/>
        <v>1263.7999999999975</v>
      </c>
      <c r="G404" s="153">
        <f t="shared" si="15"/>
        <v>26.989152024446142</v>
      </c>
      <c r="H404" s="88">
        <f t="shared" si="20"/>
        <v>0.36921313980137427</v>
      </c>
      <c r="I404" s="88">
        <f t="shared" si="18"/>
        <v>2.4588235294116856E-2</v>
      </c>
      <c r="J404" s="154">
        <f t="shared" si="21"/>
        <v>5.0016806722689267E-2</v>
      </c>
      <c r="K404" s="98"/>
      <c r="L404" s="98"/>
      <c r="M404" s="98"/>
      <c r="N404" s="98"/>
      <c r="O404" s="98"/>
      <c r="P404" s="98"/>
      <c r="Q404" s="98"/>
      <c r="R404" s="98"/>
      <c r="S404" s="98"/>
      <c r="T404" s="98"/>
      <c r="U404" s="98"/>
      <c r="V404" s="98"/>
      <c r="W404" s="98"/>
      <c r="X404" s="99"/>
    </row>
    <row r="405" spans="2:24" x14ac:dyDescent="0.2">
      <c r="B405" s="153">
        <v>1575000</v>
      </c>
      <c r="C405" s="154">
        <v>358126</v>
      </c>
      <c r="D405" s="153">
        <f t="shared" si="16"/>
        <v>4838</v>
      </c>
      <c r="E405" s="88">
        <f t="shared" si="17"/>
        <v>326.85999999999967</v>
      </c>
      <c r="F405" s="154">
        <f t="shared" si="19"/>
        <v>1590.6599999999971</v>
      </c>
      <c r="G405" s="153">
        <f t="shared" si="15"/>
        <v>27.358747135217723</v>
      </c>
      <c r="H405" s="88">
        <f t="shared" si="20"/>
        <v>0.36959511077158069</v>
      </c>
      <c r="I405" s="88">
        <f t="shared" si="18"/>
        <v>2.497020626432328E-2</v>
      </c>
      <c r="J405" s="154">
        <f t="shared" si="21"/>
        <v>4.9558441558440136E-2</v>
      </c>
      <c r="K405" s="98"/>
      <c r="L405" s="98"/>
      <c r="M405" s="98"/>
      <c r="N405" s="98"/>
      <c r="O405" s="98"/>
      <c r="P405" s="98"/>
      <c r="Q405" s="98"/>
      <c r="R405" s="98"/>
      <c r="S405" s="98"/>
      <c r="T405" s="98"/>
      <c r="U405" s="98"/>
      <c r="V405" s="98"/>
      <c r="W405" s="98"/>
      <c r="X405" s="99"/>
    </row>
    <row r="406" spans="2:24" x14ac:dyDescent="0.2">
      <c r="B406" s="153">
        <v>1595000</v>
      </c>
      <c r="C406" s="154">
        <v>362959</v>
      </c>
      <c r="D406" s="153">
        <f t="shared" si="16"/>
        <v>4833</v>
      </c>
      <c r="E406" s="88">
        <f t="shared" si="17"/>
        <v>321.85999999999967</v>
      </c>
      <c r="F406" s="154">
        <f t="shared" si="19"/>
        <v>1912.5199999999968</v>
      </c>
      <c r="G406" s="153">
        <f t="shared" si="15"/>
        <v>27.7279602750191</v>
      </c>
      <c r="H406" s="88">
        <f t="shared" si="20"/>
        <v>0.36921313980137782</v>
      </c>
      <c r="I406" s="88">
        <f t="shared" si="18"/>
        <v>2.4588235294120409E-2</v>
      </c>
      <c r="J406" s="154">
        <f t="shared" si="21"/>
        <v>4.9558441558443689E-2</v>
      </c>
      <c r="K406" s="98"/>
      <c r="L406" s="98"/>
      <c r="M406" s="98"/>
      <c r="N406" s="98"/>
      <c r="O406" s="98"/>
      <c r="P406" s="98"/>
      <c r="Q406" s="98"/>
      <c r="R406" s="98"/>
      <c r="S406" s="98"/>
      <c r="T406" s="98"/>
      <c r="U406" s="98"/>
      <c r="V406" s="98"/>
      <c r="W406" s="98"/>
      <c r="X406" s="99"/>
    </row>
    <row r="407" spans="2:24" x14ac:dyDescent="0.2">
      <c r="B407" s="153">
        <v>1615000</v>
      </c>
      <c r="C407" s="154">
        <v>367794</v>
      </c>
      <c r="D407" s="153">
        <f t="shared" si="16"/>
        <v>4835</v>
      </c>
      <c r="E407" s="88">
        <f t="shared" si="17"/>
        <v>323.85999999999967</v>
      </c>
      <c r="F407" s="154">
        <f t="shared" si="19"/>
        <v>2236.3799999999965</v>
      </c>
      <c r="G407" s="153">
        <f t="shared" si="15"/>
        <v>28.097326203208556</v>
      </c>
      <c r="H407" s="88">
        <f t="shared" si="20"/>
        <v>0.36936592818945613</v>
      </c>
      <c r="I407" s="88">
        <f t="shared" si="18"/>
        <v>2.4741023682198715E-2</v>
      </c>
      <c r="J407" s="154">
        <f t="shared" si="21"/>
        <v>4.9329258976319124E-2</v>
      </c>
      <c r="K407" s="98"/>
      <c r="L407" s="98"/>
      <c r="M407" s="98"/>
      <c r="N407" s="98"/>
      <c r="O407" s="98"/>
      <c r="P407" s="98"/>
      <c r="Q407" s="98"/>
      <c r="R407" s="98"/>
      <c r="S407" s="98"/>
      <c r="T407" s="98"/>
      <c r="U407" s="98"/>
      <c r="V407" s="98"/>
      <c r="W407" s="98"/>
      <c r="X407" s="99"/>
    </row>
    <row r="408" spans="2:24" x14ac:dyDescent="0.2">
      <c r="B408" s="153">
        <v>1635000</v>
      </c>
      <c r="C408" s="154">
        <v>372624</v>
      </c>
      <c r="D408" s="153">
        <f t="shared" si="16"/>
        <v>4830</v>
      </c>
      <c r="E408" s="88">
        <f t="shared" si="17"/>
        <v>318.85999999999967</v>
      </c>
      <c r="F408" s="154">
        <f t="shared" si="19"/>
        <v>2555.2399999999961</v>
      </c>
      <c r="G408" s="153">
        <f t="shared" si="15"/>
        <v>28.466310160427806</v>
      </c>
      <c r="H408" s="88">
        <f t="shared" si="20"/>
        <v>0.3689839572192497</v>
      </c>
      <c r="I408" s="88">
        <f t="shared" si="18"/>
        <v>2.4359052711992291E-2</v>
      </c>
      <c r="J408" s="154">
        <f t="shared" si="21"/>
        <v>4.9100076394191006E-2</v>
      </c>
      <c r="K408" s="98"/>
      <c r="L408" s="98"/>
      <c r="M408" s="98"/>
      <c r="N408" s="98"/>
      <c r="O408" s="98"/>
      <c r="P408" s="98"/>
      <c r="Q408" s="98"/>
      <c r="R408" s="98"/>
      <c r="S408" s="98"/>
      <c r="T408" s="98"/>
      <c r="U408" s="98"/>
      <c r="V408" s="98"/>
      <c r="W408" s="98"/>
      <c r="X408" s="99"/>
    </row>
    <row r="409" spans="2:24" x14ac:dyDescent="0.2">
      <c r="B409" s="153">
        <v>1655000</v>
      </c>
      <c r="C409" s="154">
        <v>377454</v>
      </c>
      <c r="D409" s="153">
        <f t="shared" si="16"/>
        <v>4830</v>
      </c>
      <c r="E409" s="88">
        <f t="shared" si="17"/>
        <v>318.85999999999967</v>
      </c>
      <c r="F409" s="154">
        <f t="shared" si="19"/>
        <v>2874.0999999999958</v>
      </c>
      <c r="G409" s="153">
        <f t="shared" si="15"/>
        <v>28.835294117647059</v>
      </c>
      <c r="H409" s="88">
        <f t="shared" si="20"/>
        <v>0.36898395721925326</v>
      </c>
      <c r="I409" s="88">
        <f t="shared" si="18"/>
        <v>2.4359052711995843E-2</v>
      </c>
      <c r="J409" s="154">
        <f t="shared" si="21"/>
        <v>4.8718105423988134E-2</v>
      </c>
      <c r="K409" s="98"/>
      <c r="L409" s="98"/>
      <c r="M409" s="98"/>
      <c r="N409" s="98"/>
      <c r="O409" s="98"/>
      <c r="P409" s="98"/>
      <c r="Q409" s="98"/>
      <c r="R409" s="98"/>
      <c r="S409" s="98"/>
      <c r="T409" s="98"/>
      <c r="U409" s="98"/>
      <c r="V409" s="98"/>
      <c r="W409" s="98"/>
      <c r="X409" s="99"/>
    </row>
    <row r="410" spans="2:24" x14ac:dyDescent="0.2">
      <c r="B410" s="153">
        <v>1675000</v>
      </c>
      <c r="C410" s="154">
        <v>382275</v>
      </c>
      <c r="D410" s="153">
        <f t="shared" si="16"/>
        <v>4821</v>
      </c>
      <c r="E410" s="88">
        <f t="shared" si="17"/>
        <v>309.85999999999967</v>
      </c>
      <c r="F410" s="154">
        <f t="shared" si="19"/>
        <v>3183.9599999999955</v>
      </c>
      <c r="G410" s="153">
        <f t="shared" si="15"/>
        <v>29.203590527119939</v>
      </c>
      <c r="H410" s="88">
        <f t="shared" si="20"/>
        <v>0.36829640947287956</v>
      </c>
      <c r="I410" s="88">
        <f t="shared" si="18"/>
        <v>2.3671504965622148E-2</v>
      </c>
      <c r="J410" s="154">
        <f t="shared" si="21"/>
        <v>4.8030557677617991E-2</v>
      </c>
      <c r="K410" s="98"/>
      <c r="L410" s="98"/>
      <c r="M410" s="98"/>
      <c r="N410" s="98"/>
      <c r="O410" s="98"/>
      <c r="P410" s="98"/>
      <c r="Q410" s="98"/>
      <c r="R410" s="98"/>
      <c r="S410" s="98"/>
      <c r="T410" s="98"/>
      <c r="U410" s="98"/>
      <c r="V410" s="98"/>
      <c r="W410" s="98"/>
      <c r="X410" s="99"/>
    </row>
    <row r="411" spans="2:24" x14ac:dyDescent="0.2">
      <c r="B411" s="153">
        <v>1695000</v>
      </c>
      <c r="C411" s="154">
        <v>387093</v>
      </c>
      <c r="D411" s="153">
        <f t="shared" si="16"/>
        <v>4818</v>
      </c>
      <c r="E411" s="88">
        <f t="shared" si="17"/>
        <v>306.85999999999967</v>
      </c>
      <c r="F411" s="154">
        <f t="shared" si="19"/>
        <v>3490.8199999999952</v>
      </c>
      <c r="G411" s="153">
        <f t="shared" si="15"/>
        <v>29.571657754010694</v>
      </c>
      <c r="H411" s="88">
        <f t="shared" si="20"/>
        <v>0.36806722689075499</v>
      </c>
      <c r="I411" s="88">
        <f t="shared" si="18"/>
        <v>2.3442322383497582E-2</v>
      </c>
      <c r="J411" s="154">
        <f t="shared" si="21"/>
        <v>4.711382734911973E-2</v>
      </c>
      <c r="K411" s="98"/>
      <c r="L411" s="98"/>
      <c r="M411" s="98"/>
      <c r="N411" s="98"/>
      <c r="O411" s="98"/>
      <c r="P411" s="98"/>
      <c r="Q411" s="98"/>
      <c r="R411" s="98"/>
      <c r="S411" s="98"/>
      <c r="T411" s="98"/>
      <c r="U411" s="98"/>
      <c r="V411" s="98"/>
      <c r="W411" s="98"/>
      <c r="X411" s="99"/>
    </row>
    <row r="412" spans="2:24" x14ac:dyDescent="0.2">
      <c r="B412" s="153">
        <v>1715000</v>
      </c>
      <c r="C412" s="154">
        <v>391902</v>
      </c>
      <c r="D412" s="153">
        <f t="shared" si="16"/>
        <v>4809</v>
      </c>
      <c r="E412" s="88">
        <f t="shared" si="17"/>
        <v>297.85999999999967</v>
      </c>
      <c r="F412" s="154">
        <f t="shared" si="19"/>
        <v>3788.6799999999948</v>
      </c>
      <c r="G412" s="153">
        <f t="shared" si="15"/>
        <v>29.939037433155079</v>
      </c>
      <c r="H412" s="88">
        <f t="shared" si="20"/>
        <v>0.36737967914438485</v>
      </c>
      <c r="I412" s="88">
        <f t="shared" si="18"/>
        <v>2.275477463712744E-2</v>
      </c>
      <c r="J412" s="154">
        <f t="shared" si="21"/>
        <v>4.6197097020625022E-2</v>
      </c>
      <c r="K412" s="98"/>
      <c r="L412" s="98"/>
      <c r="M412" s="98"/>
      <c r="N412" s="98"/>
      <c r="O412" s="98"/>
      <c r="P412" s="98"/>
      <c r="Q412" s="98"/>
      <c r="R412" s="98"/>
      <c r="S412" s="98"/>
      <c r="T412" s="98"/>
      <c r="U412" s="98"/>
      <c r="V412" s="98"/>
      <c r="W412" s="98"/>
      <c r="X412" s="99"/>
    </row>
    <row r="413" spans="2:24" x14ac:dyDescent="0.2">
      <c r="B413" s="153">
        <v>1735000</v>
      </c>
      <c r="C413" s="154">
        <v>396716</v>
      </c>
      <c r="D413" s="153">
        <f t="shared" si="16"/>
        <v>4814</v>
      </c>
      <c r="E413" s="88">
        <f t="shared" si="17"/>
        <v>302.85999999999967</v>
      </c>
      <c r="F413" s="154">
        <f t="shared" si="19"/>
        <v>4091.5399999999945</v>
      </c>
      <c r="G413" s="153">
        <f t="shared" si="15"/>
        <v>30.30679908326967</v>
      </c>
      <c r="H413" s="88">
        <f t="shared" si="20"/>
        <v>0.36776165011459128</v>
      </c>
      <c r="I413" s="88">
        <f t="shared" si="18"/>
        <v>2.3136745607333864E-2</v>
      </c>
      <c r="J413" s="154">
        <f t="shared" si="21"/>
        <v>4.5891520244461304E-2</v>
      </c>
      <c r="K413" s="98"/>
      <c r="L413" s="98"/>
      <c r="M413" s="98"/>
      <c r="N413" s="98"/>
      <c r="O413" s="98"/>
      <c r="P413" s="98"/>
      <c r="Q413" s="98"/>
      <c r="R413" s="98"/>
      <c r="S413" s="98"/>
      <c r="T413" s="98"/>
      <c r="U413" s="98"/>
      <c r="V413" s="98"/>
      <c r="W413" s="98"/>
      <c r="X413" s="99"/>
    </row>
    <row r="414" spans="2:24" x14ac:dyDescent="0.2">
      <c r="B414" s="153">
        <v>1755000</v>
      </c>
      <c r="C414" s="154">
        <v>401517</v>
      </c>
      <c r="D414" s="153">
        <f t="shared" si="16"/>
        <v>4801</v>
      </c>
      <c r="E414" s="88">
        <f t="shared" si="17"/>
        <v>289.85999999999967</v>
      </c>
      <c r="F414" s="154">
        <f t="shared" si="19"/>
        <v>4381.3999999999942</v>
      </c>
      <c r="G414" s="153">
        <f t="shared" si="15"/>
        <v>30.673567608861728</v>
      </c>
      <c r="H414" s="88">
        <f t="shared" si="20"/>
        <v>0.36676852559205741</v>
      </c>
      <c r="I414" s="88">
        <f t="shared" si="18"/>
        <v>2.2143621084800003E-2</v>
      </c>
      <c r="J414" s="154">
        <f t="shared" si="21"/>
        <v>4.5280366692133867E-2</v>
      </c>
      <c r="K414" s="98"/>
      <c r="L414" s="98"/>
      <c r="M414" s="98"/>
      <c r="N414" s="98"/>
      <c r="O414" s="98"/>
      <c r="P414" s="98"/>
      <c r="Q414" s="98"/>
      <c r="R414" s="98"/>
      <c r="S414" s="98"/>
      <c r="T414" s="98"/>
      <c r="U414" s="98"/>
      <c r="V414" s="98"/>
      <c r="W414" s="98"/>
      <c r="X414" s="99"/>
    </row>
    <row r="415" spans="2:24" x14ac:dyDescent="0.2">
      <c r="B415" s="153">
        <v>1775000</v>
      </c>
      <c r="C415" s="154">
        <v>406316</v>
      </c>
      <c r="D415" s="153">
        <f t="shared" si="16"/>
        <v>4799</v>
      </c>
      <c r="E415" s="88">
        <f t="shared" si="17"/>
        <v>287.85999999999967</v>
      </c>
      <c r="F415" s="154">
        <f t="shared" si="19"/>
        <v>4669.2599999999939</v>
      </c>
      <c r="G415" s="153">
        <f t="shared" si="15"/>
        <v>31.0401833460657</v>
      </c>
      <c r="H415" s="88">
        <f t="shared" si="20"/>
        <v>0.366615737203972</v>
      </c>
      <c r="I415" s="88">
        <f t="shared" si="18"/>
        <v>2.1990832696714591E-2</v>
      </c>
      <c r="J415" s="154">
        <f t="shared" si="21"/>
        <v>4.4134453781514593E-2</v>
      </c>
      <c r="K415" s="98"/>
      <c r="L415" s="98"/>
      <c r="M415" s="98"/>
      <c r="N415" s="98"/>
      <c r="O415" s="98"/>
      <c r="P415" s="98"/>
      <c r="Q415" s="98"/>
      <c r="R415" s="98"/>
      <c r="S415" s="98"/>
      <c r="T415" s="98"/>
      <c r="U415" s="98"/>
      <c r="V415" s="98"/>
      <c r="W415" s="98"/>
      <c r="X415" s="99"/>
    </row>
    <row r="416" spans="2:24" x14ac:dyDescent="0.2">
      <c r="B416" s="153">
        <v>1795000</v>
      </c>
      <c r="C416" s="154">
        <v>411101</v>
      </c>
      <c r="D416" s="153">
        <f t="shared" si="16"/>
        <v>4785</v>
      </c>
      <c r="E416" s="88">
        <f t="shared" si="17"/>
        <v>273.85999999999967</v>
      </c>
      <c r="F416" s="154">
        <f t="shared" si="19"/>
        <v>4943.1199999999935</v>
      </c>
      <c r="G416" s="153">
        <f t="shared" si="15"/>
        <v>31.405729564553095</v>
      </c>
      <c r="H416" s="88">
        <f t="shared" si="20"/>
        <v>0.36554621848739544</v>
      </c>
      <c r="I416" s="88">
        <f t="shared" si="18"/>
        <v>2.0921313980138023E-2</v>
      </c>
      <c r="J416" s="154">
        <f t="shared" si="21"/>
        <v>4.2912146676852614E-2</v>
      </c>
      <c r="K416" s="98"/>
      <c r="L416" s="98"/>
      <c r="M416" s="98"/>
      <c r="N416" s="98"/>
      <c r="O416" s="98"/>
      <c r="P416" s="98"/>
      <c r="Q416" s="98"/>
      <c r="R416" s="98"/>
      <c r="S416" s="98"/>
      <c r="T416" s="98"/>
      <c r="U416" s="98"/>
      <c r="V416" s="98"/>
      <c r="W416" s="98"/>
      <c r="X416" s="99"/>
    </row>
    <row r="417" spans="2:24" x14ac:dyDescent="0.2">
      <c r="B417" s="153">
        <v>1815000</v>
      </c>
      <c r="C417" s="154">
        <v>415886</v>
      </c>
      <c r="D417" s="153">
        <f t="shared" si="16"/>
        <v>4785</v>
      </c>
      <c r="E417" s="88">
        <f t="shared" si="17"/>
        <v>273.85999999999967</v>
      </c>
      <c r="F417" s="154">
        <f t="shared" si="19"/>
        <v>5216.9799999999932</v>
      </c>
      <c r="G417" s="153">
        <f t="shared" si="15"/>
        <v>31.77127578304049</v>
      </c>
      <c r="H417" s="88">
        <f t="shared" si="20"/>
        <v>0.36554621848739544</v>
      </c>
      <c r="I417" s="88">
        <f t="shared" si="18"/>
        <v>2.0921313980138023E-2</v>
      </c>
      <c r="J417" s="154">
        <f t="shared" si="21"/>
        <v>4.1842627960276046E-2</v>
      </c>
      <c r="K417" s="98"/>
      <c r="L417" s="98"/>
      <c r="M417" s="98"/>
      <c r="N417" s="98"/>
      <c r="O417" s="98"/>
      <c r="P417" s="98"/>
      <c r="Q417" s="98"/>
      <c r="R417" s="98"/>
      <c r="S417" s="98"/>
      <c r="T417" s="98"/>
      <c r="U417" s="98"/>
      <c r="V417" s="98"/>
      <c r="W417" s="98"/>
      <c r="X417" s="99"/>
    </row>
    <row r="418" spans="2:24" x14ac:dyDescent="0.2">
      <c r="B418" s="153">
        <v>1835000</v>
      </c>
      <c r="C418" s="154">
        <v>420660</v>
      </c>
      <c r="D418" s="153">
        <f t="shared" si="16"/>
        <v>4774</v>
      </c>
      <c r="E418" s="88">
        <f t="shared" si="17"/>
        <v>262.85999999999967</v>
      </c>
      <c r="F418" s="154">
        <f t="shared" si="19"/>
        <v>5479.8399999999929</v>
      </c>
      <c r="G418" s="153">
        <f t="shared" si="15"/>
        <v>32.13598166539343</v>
      </c>
      <c r="H418" s="88">
        <f t="shared" si="20"/>
        <v>0.36470588235293988</v>
      </c>
      <c r="I418" s="88">
        <f t="shared" si="18"/>
        <v>2.0080977845682468E-2</v>
      </c>
      <c r="J418" s="154">
        <f t="shared" si="21"/>
        <v>4.1002291825820492E-2</v>
      </c>
      <c r="K418" s="98"/>
      <c r="L418" s="98"/>
      <c r="M418" s="98"/>
      <c r="N418" s="98"/>
      <c r="O418" s="98"/>
      <c r="P418" s="98"/>
      <c r="Q418" s="98"/>
      <c r="R418" s="98"/>
      <c r="S418" s="98"/>
      <c r="T418" s="98"/>
      <c r="U418" s="98"/>
      <c r="V418" s="98"/>
      <c r="W418" s="98"/>
      <c r="X418" s="99"/>
    </row>
    <row r="419" spans="2:24" x14ac:dyDescent="0.2">
      <c r="B419" s="153">
        <v>1855000</v>
      </c>
      <c r="C419" s="154">
        <v>425445</v>
      </c>
      <c r="D419" s="153">
        <f t="shared" si="16"/>
        <v>4785</v>
      </c>
      <c r="E419" s="88">
        <f t="shared" si="17"/>
        <v>273.85999999999967</v>
      </c>
      <c r="F419" s="154">
        <f t="shared" si="19"/>
        <v>5753.6999999999925</v>
      </c>
      <c r="G419" s="153">
        <f t="shared" si="15"/>
        <v>32.501527883880826</v>
      </c>
      <c r="H419" s="88">
        <f t="shared" si="20"/>
        <v>0.36554621848739544</v>
      </c>
      <c r="I419" s="88">
        <f t="shared" si="18"/>
        <v>2.0921313980138023E-2</v>
      </c>
      <c r="J419" s="154">
        <f t="shared" si="21"/>
        <v>4.1002291825820492E-2</v>
      </c>
      <c r="K419" s="98"/>
      <c r="L419" s="98"/>
      <c r="M419" s="98"/>
      <c r="N419" s="98"/>
      <c r="O419" s="98"/>
      <c r="P419" s="98"/>
      <c r="Q419" s="98"/>
      <c r="R419" s="98"/>
      <c r="S419" s="98"/>
      <c r="T419" s="98"/>
      <c r="U419" s="98"/>
      <c r="V419" s="98"/>
      <c r="W419" s="98"/>
      <c r="X419" s="99"/>
    </row>
    <row r="420" spans="2:24" x14ac:dyDescent="0.2">
      <c r="B420" s="153">
        <v>1875000</v>
      </c>
      <c r="C420" s="154">
        <v>430208</v>
      </c>
      <c r="D420" s="153">
        <f t="shared" si="16"/>
        <v>4763</v>
      </c>
      <c r="E420" s="88">
        <f t="shared" si="17"/>
        <v>251.85999999999967</v>
      </c>
      <c r="F420" s="154">
        <f t="shared" si="19"/>
        <v>6005.5599999999922</v>
      </c>
      <c r="G420" s="153">
        <f t="shared" si="15"/>
        <v>32.86539343009931</v>
      </c>
      <c r="H420" s="88">
        <f t="shared" si="20"/>
        <v>0.36386554621848433</v>
      </c>
      <c r="I420" s="88">
        <f t="shared" si="18"/>
        <v>1.9240641711226913E-2</v>
      </c>
      <c r="J420" s="154">
        <f t="shared" si="21"/>
        <v>4.0161955691364937E-2</v>
      </c>
      <c r="K420" s="98"/>
      <c r="L420" s="98"/>
      <c r="M420" s="98"/>
      <c r="N420" s="98"/>
      <c r="O420" s="98"/>
      <c r="P420" s="98"/>
      <c r="Q420" s="98"/>
      <c r="R420" s="98"/>
      <c r="S420" s="98"/>
      <c r="T420" s="98"/>
      <c r="U420" s="98"/>
      <c r="V420" s="98"/>
      <c r="W420" s="98"/>
      <c r="X420" s="99"/>
    </row>
    <row r="421" spans="2:24" x14ac:dyDescent="0.2">
      <c r="B421" s="153">
        <v>1895000</v>
      </c>
      <c r="C421" s="154">
        <v>434966</v>
      </c>
      <c r="D421" s="153">
        <f t="shared" si="16"/>
        <v>4758</v>
      </c>
      <c r="E421" s="88">
        <f t="shared" ref="E421:E452" si="22">D421-$T$326</f>
        <v>246.85999999999967</v>
      </c>
      <c r="F421" s="154">
        <f t="shared" si="19"/>
        <v>6252.4199999999919</v>
      </c>
      <c r="G421" s="153">
        <f t="shared" si="15"/>
        <v>33.228877005347591</v>
      </c>
      <c r="H421" s="88">
        <f t="shared" si="20"/>
        <v>0.36348357524828145</v>
      </c>
      <c r="I421" s="88">
        <f t="shared" ref="I421:I452" si="23">H421-$T$328</f>
        <v>1.8858670741024042E-2</v>
      </c>
      <c r="J421" s="154">
        <f t="shared" si="21"/>
        <v>3.8099312452250955E-2</v>
      </c>
      <c r="K421" s="98"/>
      <c r="L421" s="98"/>
      <c r="M421" s="98"/>
      <c r="N421" s="98"/>
      <c r="O421" s="98"/>
      <c r="P421" s="98"/>
      <c r="Q421" s="98"/>
      <c r="R421" s="98"/>
      <c r="S421" s="98"/>
      <c r="T421" s="98"/>
      <c r="U421" s="98"/>
      <c r="V421" s="98"/>
      <c r="W421" s="98"/>
      <c r="X421" s="99"/>
    </row>
    <row r="422" spans="2:24" x14ac:dyDescent="0.2">
      <c r="B422" s="153">
        <v>1915000</v>
      </c>
      <c r="C422" s="154">
        <v>439707</v>
      </c>
      <c r="D422" s="153">
        <f t="shared" si="16"/>
        <v>4741</v>
      </c>
      <c r="E422" s="88">
        <f t="shared" si="22"/>
        <v>229.85999999999967</v>
      </c>
      <c r="F422" s="154">
        <f t="shared" si="19"/>
        <v>6482.2799999999916</v>
      </c>
      <c r="G422" s="153">
        <f t="shared" si="15"/>
        <v>33.591061879297172</v>
      </c>
      <c r="H422" s="88">
        <f t="shared" si="20"/>
        <v>0.36218487394958032</v>
      </c>
      <c r="I422" s="88">
        <f t="shared" si="23"/>
        <v>1.7559969442322909E-2</v>
      </c>
      <c r="J422" s="154">
        <f t="shared" si="21"/>
        <v>3.6418640183346951E-2</v>
      </c>
      <c r="K422" s="98"/>
      <c r="L422" s="98"/>
      <c r="M422" s="98"/>
      <c r="N422" s="98"/>
      <c r="O422" s="98"/>
      <c r="P422" s="98"/>
      <c r="Q422" s="98"/>
      <c r="R422" s="98"/>
      <c r="S422" s="98"/>
      <c r="T422" s="98"/>
      <c r="U422" s="98"/>
      <c r="V422" s="98"/>
      <c r="W422" s="98"/>
      <c r="X422" s="99"/>
    </row>
    <row r="423" spans="2:24" x14ac:dyDescent="0.2">
      <c r="B423" s="153">
        <v>1935000</v>
      </c>
      <c r="C423" s="154">
        <v>444450</v>
      </c>
      <c r="D423" s="153">
        <f t="shared" si="16"/>
        <v>4743</v>
      </c>
      <c r="E423" s="88">
        <f t="shared" si="22"/>
        <v>231.85999999999967</v>
      </c>
      <c r="F423" s="154">
        <f t="shared" si="19"/>
        <v>6714.1399999999912</v>
      </c>
      <c r="G423" s="153">
        <f t="shared" si="15"/>
        <v>33.953399541634838</v>
      </c>
      <c r="H423" s="88">
        <f t="shared" si="20"/>
        <v>0.36233766233766573</v>
      </c>
      <c r="I423" s="88">
        <f t="shared" si="23"/>
        <v>1.7712757830408321E-2</v>
      </c>
      <c r="J423" s="154">
        <f t="shared" si="21"/>
        <v>3.527272727273123E-2</v>
      </c>
      <c r="K423" s="98"/>
      <c r="L423" s="98"/>
      <c r="M423" s="98"/>
      <c r="N423" s="98"/>
      <c r="O423" s="98"/>
      <c r="P423" s="98"/>
      <c r="Q423" s="98"/>
      <c r="R423" s="98"/>
      <c r="S423" s="98"/>
      <c r="T423" s="98"/>
      <c r="U423" s="98"/>
      <c r="V423" s="98"/>
      <c r="W423" s="98"/>
      <c r="X423" s="99"/>
    </row>
    <row r="424" spans="2:24" x14ac:dyDescent="0.2">
      <c r="B424" s="153">
        <v>1955000</v>
      </c>
      <c r="C424" s="154">
        <v>449179</v>
      </c>
      <c r="D424" s="153">
        <f t="shared" si="16"/>
        <v>4729</v>
      </c>
      <c r="E424" s="88">
        <f t="shared" si="22"/>
        <v>217.85999999999967</v>
      </c>
      <c r="F424" s="154">
        <f t="shared" si="19"/>
        <v>6931.9999999999909</v>
      </c>
      <c r="G424" s="153">
        <f t="shared" si="15"/>
        <v>34.31466768525592</v>
      </c>
      <c r="H424" s="88">
        <f t="shared" si="20"/>
        <v>0.36126814362108206</v>
      </c>
      <c r="I424" s="88">
        <f t="shared" si="23"/>
        <v>1.6643239113824648E-2</v>
      </c>
      <c r="J424" s="154">
        <f t="shared" si="21"/>
        <v>3.4355996944232969E-2</v>
      </c>
      <c r="K424" s="98"/>
      <c r="L424" s="98"/>
      <c r="M424" s="98"/>
      <c r="N424" s="98"/>
      <c r="O424" s="98"/>
      <c r="P424" s="98"/>
      <c r="Q424" s="98"/>
      <c r="R424" s="98"/>
      <c r="S424" s="98"/>
      <c r="T424" s="98"/>
      <c r="U424" s="98"/>
      <c r="V424" s="98"/>
      <c r="W424" s="98"/>
      <c r="X424" s="99"/>
    </row>
    <row r="425" spans="2:24" x14ac:dyDescent="0.2">
      <c r="B425" s="153">
        <v>1975000</v>
      </c>
      <c r="C425" s="154">
        <v>453908</v>
      </c>
      <c r="D425" s="153">
        <f t="shared" si="16"/>
        <v>4729</v>
      </c>
      <c r="E425" s="88">
        <f t="shared" si="22"/>
        <v>217.85999999999967</v>
      </c>
      <c r="F425" s="154">
        <f t="shared" si="19"/>
        <v>7149.8599999999906</v>
      </c>
      <c r="G425" s="153">
        <f t="shared" si="15"/>
        <v>34.675935828877009</v>
      </c>
      <c r="H425" s="88">
        <f t="shared" si="20"/>
        <v>0.36126814362108917</v>
      </c>
      <c r="I425" s="88">
        <f t="shared" si="23"/>
        <v>1.6643239113831754E-2</v>
      </c>
      <c r="J425" s="154">
        <f t="shared" si="21"/>
        <v>3.3286478227656402E-2</v>
      </c>
      <c r="K425" s="98"/>
      <c r="L425" s="98"/>
      <c r="M425" s="98"/>
      <c r="N425" s="98"/>
      <c r="O425" s="98"/>
      <c r="P425" s="98"/>
      <c r="Q425" s="98"/>
      <c r="R425" s="98"/>
      <c r="S425" s="98"/>
      <c r="T425" s="98"/>
      <c r="U425" s="98"/>
      <c r="V425" s="98"/>
      <c r="W425" s="98"/>
      <c r="X425" s="99"/>
    </row>
    <row r="426" spans="2:24" x14ac:dyDescent="0.2">
      <c r="B426" s="153">
        <v>1995000</v>
      </c>
      <c r="C426" s="154">
        <v>458620</v>
      </c>
      <c r="D426" s="153">
        <f t="shared" si="16"/>
        <v>4712</v>
      </c>
      <c r="E426" s="88">
        <f t="shared" si="22"/>
        <v>200.85999999999967</v>
      </c>
      <c r="F426" s="154">
        <f t="shared" si="19"/>
        <v>7350.7199999999903</v>
      </c>
      <c r="G426" s="153">
        <f t="shared" si="15"/>
        <v>35.03590527119939</v>
      </c>
      <c r="H426" s="88">
        <f t="shared" si="20"/>
        <v>0.35996944232238093</v>
      </c>
      <c r="I426" s="88">
        <f t="shared" si="23"/>
        <v>1.5344537815123516E-2</v>
      </c>
      <c r="J426" s="154">
        <f t="shared" si="21"/>
        <v>3.1987776928955269E-2</v>
      </c>
      <c r="K426" s="98"/>
      <c r="L426" s="98"/>
      <c r="M426" s="98"/>
      <c r="N426" s="98"/>
      <c r="O426" s="98"/>
      <c r="P426" s="98"/>
      <c r="Q426" s="98"/>
      <c r="R426" s="98"/>
      <c r="S426" s="98"/>
      <c r="T426" s="98"/>
      <c r="U426" s="98"/>
      <c r="V426" s="98"/>
      <c r="W426" s="98"/>
      <c r="X426" s="99"/>
    </row>
    <row r="427" spans="2:24" x14ac:dyDescent="0.2">
      <c r="B427" s="153">
        <v>2015000</v>
      </c>
      <c r="C427" s="154">
        <v>463317</v>
      </c>
      <c r="D427" s="153">
        <f t="shared" si="16"/>
        <v>4697</v>
      </c>
      <c r="E427" s="88">
        <f t="shared" si="22"/>
        <v>185.85999999999967</v>
      </c>
      <c r="F427" s="154">
        <f t="shared" si="19"/>
        <v>7536.5799999999899</v>
      </c>
      <c r="G427" s="153">
        <f t="shared" si="15"/>
        <v>35.394728800611155</v>
      </c>
      <c r="H427" s="88">
        <f t="shared" si="20"/>
        <v>0.35882352941176521</v>
      </c>
      <c r="I427" s="88">
        <f t="shared" si="23"/>
        <v>1.4198624904507795E-2</v>
      </c>
      <c r="J427" s="154">
        <f t="shared" si="21"/>
        <v>2.9543162719631311E-2</v>
      </c>
      <c r="K427" s="98"/>
      <c r="L427" s="98"/>
      <c r="M427" s="98"/>
      <c r="N427" s="98"/>
      <c r="O427" s="98"/>
      <c r="P427" s="98"/>
      <c r="Q427" s="98"/>
      <c r="R427" s="98"/>
      <c r="S427" s="98"/>
      <c r="T427" s="98"/>
      <c r="U427" s="98"/>
      <c r="V427" s="98"/>
      <c r="W427" s="98"/>
      <c r="X427" s="99"/>
    </row>
    <row r="428" spans="2:24" x14ac:dyDescent="0.2">
      <c r="B428" s="153">
        <v>2035000</v>
      </c>
      <c r="C428" s="154">
        <v>468007</v>
      </c>
      <c r="D428" s="153">
        <f t="shared" si="16"/>
        <v>4690</v>
      </c>
      <c r="E428" s="88">
        <f t="shared" si="22"/>
        <v>178.85999999999967</v>
      </c>
      <c r="F428" s="154">
        <f t="shared" si="19"/>
        <v>7715.4399999999896</v>
      </c>
      <c r="G428" s="153">
        <f t="shared" si="15"/>
        <v>35.753017570664632</v>
      </c>
      <c r="H428" s="88">
        <f t="shared" si="20"/>
        <v>0.35828877005347692</v>
      </c>
      <c r="I428" s="88">
        <f t="shared" si="23"/>
        <v>1.3663865546219511E-2</v>
      </c>
      <c r="J428" s="154">
        <f t="shared" si="21"/>
        <v>2.7862490450727306E-2</v>
      </c>
      <c r="K428" s="98"/>
      <c r="L428" s="98"/>
      <c r="M428" s="98"/>
      <c r="N428" s="98"/>
      <c r="O428" s="98"/>
      <c r="P428" s="98"/>
      <c r="Q428" s="98"/>
      <c r="R428" s="98"/>
      <c r="S428" s="98"/>
      <c r="T428" s="98"/>
      <c r="U428" s="98"/>
      <c r="V428" s="98"/>
      <c r="W428" s="98"/>
      <c r="X428" s="99"/>
    </row>
    <row r="429" spans="2:24" x14ac:dyDescent="0.2">
      <c r="B429" s="153">
        <v>2055000</v>
      </c>
      <c r="C429" s="154">
        <v>472688</v>
      </c>
      <c r="D429" s="153">
        <f t="shared" si="16"/>
        <v>4681</v>
      </c>
      <c r="E429" s="88">
        <f t="shared" si="22"/>
        <v>169.85999999999967</v>
      </c>
      <c r="F429" s="154">
        <f t="shared" si="19"/>
        <v>7885.2999999999893</v>
      </c>
      <c r="G429" s="153">
        <f t="shared" si="15"/>
        <v>36.110618792971735</v>
      </c>
      <c r="H429" s="88">
        <f t="shared" si="20"/>
        <v>0.35760122230710323</v>
      </c>
      <c r="I429" s="88">
        <f t="shared" si="23"/>
        <v>1.2976317799845816E-2</v>
      </c>
      <c r="J429" s="154">
        <f t="shared" si="21"/>
        <v>2.6640183346065327E-2</v>
      </c>
      <c r="K429" s="98"/>
      <c r="L429" s="98"/>
      <c r="M429" s="98"/>
      <c r="N429" s="98"/>
      <c r="O429" s="98"/>
      <c r="P429" s="98"/>
      <c r="Q429" s="98"/>
      <c r="R429" s="98"/>
      <c r="S429" s="98"/>
      <c r="T429" s="98"/>
      <c r="U429" s="98"/>
      <c r="V429" s="98"/>
      <c r="W429" s="98"/>
      <c r="X429" s="99"/>
    </row>
    <row r="430" spans="2:24" x14ac:dyDescent="0.2">
      <c r="B430" s="153">
        <v>2075000</v>
      </c>
      <c r="C430" s="154">
        <v>477357</v>
      </c>
      <c r="D430" s="153">
        <f t="shared" si="16"/>
        <v>4669</v>
      </c>
      <c r="E430" s="88">
        <f t="shared" si="22"/>
        <v>157.85999999999967</v>
      </c>
      <c r="F430" s="154">
        <f t="shared" si="19"/>
        <v>8043.1599999999889</v>
      </c>
      <c r="G430" s="153">
        <f t="shared" si="15"/>
        <v>36.467303284950347</v>
      </c>
      <c r="H430" s="88">
        <f t="shared" si="20"/>
        <v>0.35668449197861207</v>
      </c>
      <c r="I430" s="88">
        <f t="shared" si="23"/>
        <v>1.205958747135466E-2</v>
      </c>
      <c r="J430" s="154">
        <f t="shared" si="21"/>
        <v>2.5035905271200476E-2</v>
      </c>
      <c r="K430" s="98"/>
      <c r="L430" s="98"/>
      <c r="M430" s="98"/>
      <c r="N430" s="98"/>
      <c r="O430" s="98"/>
      <c r="P430" s="98"/>
      <c r="Q430" s="98"/>
      <c r="R430" s="98"/>
      <c r="S430" s="98"/>
      <c r="T430" s="98"/>
      <c r="U430" s="98"/>
      <c r="V430" s="98"/>
      <c r="W430" s="98"/>
      <c r="X430" s="99"/>
    </row>
    <row r="431" spans="2:24" x14ac:dyDescent="0.2">
      <c r="B431" s="153">
        <v>2095000</v>
      </c>
      <c r="C431" s="154">
        <v>482021</v>
      </c>
      <c r="D431" s="153">
        <f t="shared" si="16"/>
        <v>4664</v>
      </c>
      <c r="E431" s="88">
        <f t="shared" si="22"/>
        <v>152.85999999999967</v>
      </c>
      <c r="F431" s="154">
        <f t="shared" si="19"/>
        <v>8196.0199999999895</v>
      </c>
      <c r="G431" s="153">
        <f t="shared" si="15"/>
        <v>36.823605805958749</v>
      </c>
      <c r="H431" s="88">
        <f t="shared" si="20"/>
        <v>0.3563025210084021</v>
      </c>
      <c r="I431" s="88">
        <f t="shared" si="23"/>
        <v>1.1677616501144683E-2</v>
      </c>
      <c r="J431" s="154">
        <f t="shared" si="21"/>
        <v>2.3737203972499343E-2</v>
      </c>
      <c r="K431" s="98"/>
      <c r="L431" s="98"/>
      <c r="M431" s="98"/>
      <c r="N431" s="98"/>
      <c r="O431" s="98"/>
      <c r="P431" s="98"/>
      <c r="Q431" s="98"/>
      <c r="R431" s="98"/>
      <c r="S431" s="98"/>
      <c r="T431" s="98"/>
      <c r="U431" s="98"/>
      <c r="V431" s="98"/>
      <c r="W431" s="98"/>
      <c r="X431" s="99"/>
    </row>
    <row r="432" spans="2:24" x14ac:dyDescent="0.2">
      <c r="B432" s="153">
        <v>2115000</v>
      </c>
      <c r="C432" s="154">
        <v>486657</v>
      </c>
      <c r="D432" s="153">
        <f t="shared" si="16"/>
        <v>4636</v>
      </c>
      <c r="E432" s="88">
        <f t="shared" si="22"/>
        <v>124.85999999999967</v>
      </c>
      <c r="F432" s="154">
        <f t="shared" si="19"/>
        <v>8320.8799999999901</v>
      </c>
      <c r="G432" s="153">
        <f t="shared" si="15"/>
        <v>37.177769289533998</v>
      </c>
      <c r="H432" s="88">
        <f t="shared" si="20"/>
        <v>0.35416348357524896</v>
      </c>
      <c r="I432" s="88">
        <f t="shared" si="23"/>
        <v>9.5385790679915483E-3</v>
      </c>
      <c r="J432" s="154">
        <f t="shared" si="21"/>
        <v>2.1216195569136231E-2</v>
      </c>
      <c r="K432" s="98"/>
      <c r="L432" s="98"/>
      <c r="M432" s="98"/>
      <c r="N432" s="98"/>
      <c r="O432" s="98"/>
      <c r="P432" s="98"/>
      <c r="Q432" s="98"/>
      <c r="R432" s="98"/>
      <c r="S432" s="98"/>
      <c r="T432" s="98"/>
      <c r="U432" s="98"/>
      <c r="V432" s="98"/>
      <c r="W432" s="98"/>
      <c r="X432" s="99"/>
    </row>
    <row r="433" spans="2:24" x14ac:dyDescent="0.2">
      <c r="B433" s="153">
        <v>2135000</v>
      </c>
      <c r="C433" s="154">
        <v>491291</v>
      </c>
      <c r="D433" s="153">
        <f t="shared" si="16"/>
        <v>4634</v>
      </c>
      <c r="E433" s="88">
        <f t="shared" si="22"/>
        <v>122.85999999999967</v>
      </c>
      <c r="F433" s="154">
        <f t="shared" si="19"/>
        <v>8443.7399999999907</v>
      </c>
      <c r="G433" s="153">
        <f t="shared" si="15"/>
        <v>37.531779984721162</v>
      </c>
      <c r="H433" s="88">
        <f t="shared" si="20"/>
        <v>0.35401069518716355</v>
      </c>
      <c r="I433" s="88">
        <f t="shared" si="23"/>
        <v>9.3857906799061364E-3</v>
      </c>
      <c r="J433" s="154">
        <f t="shared" si="21"/>
        <v>1.8924369747897685E-2</v>
      </c>
      <c r="K433" s="98"/>
      <c r="L433" s="98"/>
      <c r="M433" s="98"/>
      <c r="N433" s="98"/>
      <c r="O433" s="98"/>
      <c r="P433" s="98"/>
      <c r="Q433" s="98"/>
      <c r="R433" s="98"/>
      <c r="S433" s="98"/>
      <c r="T433" s="98"/>
      <c r="U433" s="98"/>
      <c r="V433" s="98"/>
      <c r="W433" s="98"/>
      <c r="X433" s="99"/>
    </row>
    <row r="434" spans="2:24" x14ac:dyDescent="0.2">
      <c r="B434" s="153">
        <v>2155000</v>
      </c>
      <c r="C434" s="154">
        <v>495901</v>
      </c>
      <c r="D434" s="153">
        <f t="shared" si="16"/>
        <v>4610</v>
      </c>
      <c r="E434" s="88">
        <f t="shared" si="22"/>
        <v>98.859999999999673</v>
      </c>
      <c r="F434" s="154">
        <f t="shared" si="19"/>
        <v>8542.5999999999913</v>
      </c>
      <c r="G434" s="153">
        <f t="shared" si="15"/>
        <v>37.883957219251336</v>
      </c>
      <c r="H434" s="88">
        <f t="shared" si="20"/>
        <v>0.35217723453017413</v>
      </c>
      <c r="I434" s="88">
        <f t="shared" si="23"/>
        <v>7.5523300229167201E-3</v>
      </c>
      <c r="J434" s="154">
        <f t="shared" si="21"/>
        <v>1.6938120702822856E-2</v>
      </c>
      <c r="K434" s="98"/>
      <c r="L434" s="98"/>
      <c r="M434" s="98"/>
      <c r="N434" s="98"/>
      <c r="O434" s="98"/>
      <c r="P434" s="98"/>
      <c r="Q434" s="98"/>
      <c r="R434" s="98"/>
      <c r="S434" s="98"/>
      <c r="T434" s="98"/>
      <c r="U434" s="98"/>
      <c r="V434" s="98"/>
      <c r="W434" s="98"/>
      <c r="X434" s="99"/>
    </row>
    <row r="435" spans="2:24" x14ac:dyDescent="0.2">
      <c r="B435" s="153">
        <v>2175000</v>
      </c>
      <c r="C435" s="154">
        <v>500526</v>
      </c>
      <c r="D435" s="153">
        <f t="shared" si="16"/>
        <v>4625</v>
      </c>
      <c r="E435" s="88">
        <f t="shared" si="22"/>
        <v>113.85999999999967</v>
      </c>
      <c r="F435" s="154">
        <f t="shared" si="19"/>
        <v>8656.4599999999919</v>
      </c>
      <c r="G435" s="153">
        <f t="shared" si="15"/>
        <v>38.237280366692133</v>
      </c>
      <c r="H435" s="88">
        <f t="shared" si="20"/>
        <v>0.35332314744079696</v>
      </c>
      <c r="I435" s="88">
        <f t="shared" si="23"/>
        <v>8.6982429335395461E-3</v>
      </c>
      <c r="J435" s="154">
        <f t="shared" si="21"/>
        <v>1.6250572956456266E-2</v>
      </c>
      <c r="K435" s="98"/>
      <c r="L435" s="98"/>
      <c r="M435" s="98"/>
      <c r="N435" s="98"/>
      <c r="O435" s="98"/>
      <c r="P435" s="98"/>
      <c r="Q435" s="98"/>
      <c r="R435" s="98"/>
      <c r="S435" s="98"/>
      <c r="T435" s="98"/>
      <c r="U435" s="98"/>
      <c r="V435" s="98"/>
      <c r="W435" s="98"/>
      <c r="X435" s="99"/>
    </row>
    <row r="436" spans="2:24" x14ac:dyDescent="0.2">
      <c r="B436" s="153">
        <v>2195000</v>
      </c>
      <c r="C436" s="154">
        <v>505124</v>
      </c>
      <c r="D436" s="153">
        <f t="shared" si="16"/>
        <v>4598</v>
      </c>
      <c r="E436" s="88">
        <f t="shared" si="22"/>
        <v>86.859999999999673</v>
      </c>
      <c r="F436" s="154">
        <f t="shared" si="19"/>
        <v>8743.3199999999924</v>
      </c>
      <c r="G436" s="153">
        <f t="shared" si="15"/>
        <v>38.588540870893809</v>
      </c>
      <c r="H436" s="88">
        <f t="shared" si="20"/>
        <v>0.35126050420167587</v>
      </c>
      <c r="I436" s="88">
        <f t="shared" si="23"/>
        <v>6.6355996944184592E-3</v>
      </c>
      <c r="J436" s="154">
        <f t="shared" si="21"/>
        <v>1.5333842627958005E-2</v>
      </c>
      <c r="K436" s="98"/>
      <c r="L436" s="98"/>
      <c r="M436" s="98"/>
      <c r="N436" s="98"/>
      <c r="O436" s="98"/>
      <c r="P436" s="98"/>
      <c r="Q436" s="98"/>
      <c r="R436" s="98"/>
      <c r="S436" s="98"/>
      <c r="T436" s="98"/>
      <c r="U436" s="98"/>
      <c r="V436" s="98"/>
      <c r="W436" s="98"/>
      <c r="X436" s="99"/>
    </row>
    <row r="437" spans="2:24" x14ac:dyDescent="0.2">
      <c r="B437" s="153">
        <v>2215000</v>
      </c>
      <c r="C437" s="154">
        <v>509701</v>
      </c>
      <c r="D437" s="153">
        <f t="shared" si="16"/>
        <v>4577</v>
      </c>
      <c r="E437" s="88">
        <f t="shared" si="22"/>
        <v>65.859999999999673</v>
      </c>
      <c r="F437" s="154">
        <f t="shared" si="19"/>
        <v>8809.179999999993</v>
      </c>
      <c r="G437" s="153">
        <f t="shared" si="15"/>
        <v>38.938197097020627</v>
      </c>
      <c r="H437" s="88">
        <f t="shared" si="20"/>
        <v>0.34965622612681813</v>
      </c>
      <c r="I437" s="88">
        <f t="shared" si="23"/>
        <v>5.0313216195607136E-3</v>
      </c>
      <c r="J437" s="154">
        <f t="shared" si="21"/>
        <v>1.1666921313979173E-2</v>
      </c>
      <c r="K437" s="98"/>
      <c r="L437" s="98"/>
      <c r="M437" s="98"/>
      <c r="N437" s="98"/>
      <c r="O437" s="98"/>
      <c r="P437" s="98"/>
      <c r="Q437" s="98"/>
      <c r="R437" s="98"/>
      <c r="S437" s="98"/>
      <c r="T437" s="98"/>
      <c r="U437" s="98"/>
      <c r="V437" s="98"/>
      <c r="W437" s="98"/>
      <c r="X437" s="99"/>
    </row>
    <row r="438" spans="2:24" x14ac:dyDescent="0.2">
      <c r="B438" s="153">
        <v>2235000</v>
      </c>
      <c r="C438" s="154">
        <v>514266</v>
      </c>
      <c r="D438" s="153">
        <f t="shared" si="16"/>
        <v>4565</v>
      </c>
      <c r="E438" s="88">
        <f t="shared" si="22"/>
        <v>53.859999999999673</v>
      </c>
      <c r="F438" s="154">
        <f t="shared" si="19"/>
        <v>8863.0399999999936</v>
      </c>
      <c r="G438" s="153">
        <f t="shared" si="15"/>
        <v>39.286936592818947</v>
      </c>
      <c r="H438" s="88">
        <f t="shared" si="20"/>
        <v>0.34873949579831987</v>
      </c>
      <c r="I438" s="88">
        <f t="shared" si="23"/>
        <v>4.1145912910624527E-3</v>
      </c>
      <c r="J438" s="154">
        <f t="shared" si="21"/>
        <v>9.1459129106231662E-3</v>
      </c>
      <c r="K438" s="98"/>
      <c r="L438" s="98"/>
      <c r="M438" s="98"/>
      <c r="N438" s="98"/>
      <c r="O438" s="98"/>
      <c r="P438" s="98"/>
      <c r="Q438" s="98"/>
      <c r="R438" s="98"/>
      <c r="S438" s="98"/>
      <c r="T438" s="98"/>
      <c r="U438" s="98"/>
      <c r="V438" s="98"/>
      <c r="W438" s="98"/>
      <c r="X438" s="99"/>
    </row>
    <row r="439" spans="2:24" x14ac:dyDescent="0.2">
      <c r="B439" s="153">
        <v>2255000</v>
      </c>
      <c r="C439" s="154">
        <v>518819</v>
      </c>
      <c r="D439" s="153">
        <f t="shared" si="16"/>
        <v>4553</v>
      </c>
      <c r="E439" s="88">
        <f t="shared" si="22"/>
        <v>41.859999999999673</v>
      </c>
      <c r="F439" s="154">
        <f t="shared" si="19"/>
        <v>8904.8999999999942</v>
      </c>
      <c r="G439" s="153">
        <f t="shared" si="15"/>
        <v>39.634759358288768</v>
      </c>
      <c r="H439" s="88">
        <f t="shared" si="20"/>
        <v>0.3478227654698216</v>
      </c>
      <c r="I439" s="88">
        <f t="shared" si="23"/>
        <v>3.1978609625641918E-3</v>
      </c>
      <c r="J439" s="154">
        <f t="shared" si="21"/>
        <v>7.3124522536266445E-3</v>
      </c>
      <c r="K439" s="98"/>
      <c r="L439" s="98"/>
      <c r="M439" s="98"/>
      <c r="N439" s="98"/>
      <c r="O439" s="98"/>
      <c r="P439" s="98"/>
      <c r="Q439" s="98"/>
      <c r="R439" s="98"/>
      <c r="S439" s="98"/>
      <c r="T439" s="98"/>
      <c r="U439" s="98"/>
      <c r="V439" s="98"/>
      <c r="W439" s="98"/>
      <c r="X439" s="99"/>
    </row>
    <row r="440" spans="2:24" x14ac:dyDescent="0.2">
      <c r="B440" s="153">
        <v>2275000</v>
      </c>
      <c r="C440" s="154">
        <v>523348</v>
      </c>
      <c r="D440" s="153">
        <f t="shared" si="16"/>
        <v>4529</v>
      </c>
      <c r="E440" s="88">
        <f t="shared" si="22"/>
        <v>17.859999999999673</v>
      </c>
      <c r="F440" s="154">
        <f t="shared" si="19"/>
        <v>8922.7599999999948</v>
      </c>
      <c r="G440" s="153">
        <f t="shared" si="15"/>
        <v>39.980748663101608</v>
      </c>
      <c r="H440" s="88">
        <f t="shared" si="20"/>
        <v>0.34598930481283929</v>
      </c>
      <c r="I440" s="88">
        <f t="shared" si="23"/>
        <v>1.364400305581881E-3</v>
      </c>
      <c r="J440" s="154">
        <f t="shared" si="21"/>
        <v>4.5622612681460728E-3</v>
      </c>
      <c r="K440" s="98"/>
      <c r="L440" s="98"/>
      <c r="M440" s="98"/>
      <c r="N440" s="98"/>
      <c r="O440" s="98"/>
      <c r="P440" s="98"/>
      <c r="Q440" s="98"/>
      <c r="R440" s="98"/>
      <c r="S440" s="98"/>
      <c r="T440" s="98"/>
      <c r="U440" s="98"/>
      <c r="V440" s="98"/>
      <c r="W440" s="98"/>
      <c r="X440" s="99"/>
    </row>
    <row r="441" spans="2:24" x14ac:dyDescent="0.2">
      <c r="B441" s="153">
        <v>2295000</v>
      </c>
      <c r="C441" s="154">
        <v>527886</v>
      </c>
      <c r="D441" s="153">
        <f t="shared" si="16"/>
        <v>4538</v>
      </c>
      <c r="E441" s="88">
        <f t="shared" si="22"/>
        <v>26.859999999999673</v>
      </c>
      <c r="F441" s="154">
        <f t="shared" si="19"/>
        <v>8949.6199999999953</v>
      </c>
      <c r="G441" s="153">
        <f t="shared" si="15"/>
        <v>40.327425515660806</v>
      </c>
      <c r="H441" s="88">
        <f t="shared" si="20"/>
        <v>0.34667685255919878</v>
      </c>
      <c r="I441" s="88">
        <f t="shared" si="23"/>
        <v>2.0519480519413658E-3</v>
      </c>
      <c r="J441" s="154">
        <f t="shared" si="21"/>
        <v>3.4163483575232467E-3</v>
      </c>
      <c r="K441" s="98"/>
      <c r="L441" s="98"/>
      <c r="M441" s="98"/>
      <c r="N441" s="98"/>
      <c r="O441" s="98"/>
      <c r="P441" s="98"/>
      <c r="Q441" s="98"/>
      <c r="R441" s="98"/>
      <c r="S441" s="98"/>
      <c r="T441" s="98"/>
      <c r="U441" s="98"/>
      <c r="V441" s="98"/>
      <c r="W441" s="98"/>
      <c r="X441" s="99"/>
    </row>
    <row r="442" spans="2:24" x14ac:dyDescent="0.2">
      <c r="B442" s="153">
        <v>2315000</v>
      </c>
      <c r="C442" s="154">
        <v>532395</v>
      </c>
      <c r="D442" s="153">
        <f t="shared" si="16"/>
        <v>4509</v>
      </c>
      <c r="E442" s="88">
        <f t="shared" si="22"/>
        <v>-2.1400000000003274</v>
      </c>
      <c r="F442" s="154">
        <f t="shared" si="19"/>
        <v>8947.4799999999959</v>
      </c>
      <c r="G442" s="153">
        <f t="shared" si="15"/>
        <v>40.67188693659282</v>
      </c>
      <c r="H442" s="88">
        <f t="shared" si="20"/>
        <v>0.3444614209320136</v>
      </c>
      <c r="I442" s="88">
        <f t="shared" si="23"/>
        <v>-1.6348357524381685E-4</v>
      </c>
      <c r="J442" s="154">
        <f t="shared" si="21"/>
        <v>1.8884644766975489E-3</v>
      </c>
      <c r="K442" s="98"/>
      <c r="L442" s="98"/>
      <c r="M442" s="98"/>
      <c r="N442" s="98"/>
      <c r="O442" s="98"/>
      <c r="P442" s="98"/>
      <c r="Q442" s="98"/>
      <c r="R442" s="98"/>
      <c r="S442" s="98"/>
      <c r="T442" s="98"/>
      <c r="U442" s="98"/>
      <c r="V442" s="98"/>
      <c r="W442" s="98"/>
      <c r="X442" s="99"/>
    </row>
    <row r="443" spans="2:24" x14ac:dyDescent="0.2">
      <c r="B443" s="153">
        <v>2335000</v>
      </c>
      <c r="C443" s="154">
        <v>536887</v>
      </c>
      <c r="D443" s="153">
        <f t="shared" si="16"/>
        <v>4492</v>
      </c>
      <c r="E443" s="88">
        <f t="shared" si="22"/>
        <v>-19.140000000000327</v>
      </c>
      <c r="F443" s="154">
        <f t="shared" si="19"/>
        <v>8928.3399999999965</v>
      </c>
      <c r="G443" s="153">
        <f t="shared" si="15"/>
        <v>41.015049656226125</v>
      </c>
      <c r="H443" s="88">
        <f t="shared" si="20"/>
        <v>0.34316271963330536</v>
      </c>
      <c r="I443" s="88">
        <f t="shared" si="23"/>
        <v>-1.4621848739520549E-3</v>
      </c>
      <c r="J443" s="154">
        <f t="shared" si="21"/>
        <v>-1.6256684491958717E-3</v>
      </c>
      <c r="K443" s="98"/>
      <c r="L443" s="98"/>
      <c r="M443" s="98"/>
      <c r="N443" s="98"/>
      <c r="O443" s="98"/>
      <c r="P443" s="98"/>
      <c r="Q443" s="98"/>
      <c r="R443" s="98"/>
      <c r="S443" s="98"/>
      <c r="T443" s="98"/>
      <c r="U443" s="98"/>
      <c r="V443" s="98"/>
      <c r="W443" s="98"/>
      <c r="X443" s="99"/>
    </row>
    <row r="444" spans="2:24" x14ac:dyDescent="0.2">
      <c r="B444" s="153">
        <v>2355000</v>
      </c>
      <c r="C444" s="154">
        <v>541366</v>
      </c>
      <c r="D444" s="153">
        <f t="shared" si="16"/>
        <v>4479</v>
      </c>
      <c r="E444" s="88">
        <f t="shared" si="22"/>
        <v>-32.140000000000327</v>
      </c>
      <c r="F444" s="154">
        <f t="shared" si="19"/>
        <v>8896.1999999999971</v>
      </c>
      <c r="G444" s="153">
        <f t="shared" si="15"/>
        <v>41.3572192513369</v>
      </c>
      <c r="H444" s="88">
        <f t="shared" si="20"/>
        <v>0.34216959511077505</v>
      </c>
      <c r="I444" s="88">
        <f t="shared" si="23"/>
        <v>-2.4553093964823636E-3</v>
      </c>
      <c r="J444" s="154">
        <f t="shared" si="21"/>
        <v>-3.9174942704344184E-3</v>
      </c>
      <c r="K444" s="98"/>
      <c r="L444" s="98"/>
      <c r="M444" s="98"/>
      <c r="N444" s="98"/>
      <c r="O444" s="98"/>
      <c r="P444" s="98"/>
      <c r="Q444" s="98"/>
      <c r="R444" s="98"/>
      <c r="S444" s="98"/>
      <c r="T444" s="98"/>
      <c r="U444" s="98"/>
      <c r="V444" s="98"/>
      <c r="W444" s="98"/>
      <c r="X444" s="99"/>
    </row>
    <row r="445" spans="2:24" x14ac:dyDescent="0.2">
      <c r="B445" s="153">
        <v>2375000</v>
      </c>
      <c r="C445" s="154">
        <v>545829</v>
      </c>
      <c r="D445" s="153">
        <f t="shared" si="16"/>
        <v>4463</v>
      </c>
      <c r="E445" s="88">
        <f t="shared" si="22"/>
        <v>-48.140000000000327</v>
      </c>
      <c r="F445" s="154">
        <f t="shared" si="19"/>
        <v>8848.0599999999977</v>
      </c>
      <c r="G445" s="153">
        <f t="shared" si="15"/>
        <v>41.698166539343013</v>
      </c>
      <c r="H445" s="88">
        <f t="shared" si="20"/>
        <v>0.34094728800611307</v>
      </c>
      <c r="I445" s="88">
        <f t="shared" si="23"/>
        <v>-3.6776165011443429E-3</v>
      </c>
      <c r="J445" s="154">
        <f t="shared" si="21"/>
        <v>-6.1329258976267065E-3</v>
      </c>
      <c r="K445" s="98"/>
      <c r="L445" s="98"/>
      <c r="M445" s="98"/>
      <c r="N445" s="98"/>
      <c r="O445" s="98"/>
      <c r="P445" s="98"/>
      <c r="Q445" s="98"/>
      <c r="R445" s="98"/>
      <c r="S445" s="98"/>
      <c r="T445" s="98"/>
      <c r="U445" s="98"/>
      <c r="V445" s="98"/>
      <c r="W445" s="98"/>
      <c r="X445" s="99"/>
    </row>
    <row r="446" spans="2:24" x14ac:dyDescent="0.2">
      <c r="B446" s="153">
        <v>2395000</v>
      </c>
      <c r="C446" s="154">
        <v>550276</v>
      </c>
      <c r="D446" s="153">
        <f t="shared" si="16"/>
        <v>4447</v>
      </c>
      <c r="E446" s="88">
        <f t="shared" si="22"/>
        <v>-64.140000000000327</v>
      </c>
      <c r="F446" s="154">
        <f t="shared" si="19"/>
        <v>8783.9199999999983</v>
      </c>
      <c r="G446" s="153">
        <f t="shared" si="15"/>
        <v>42.037891520244465</v>
      </c>
      <c r="H446" s="88">
        <f t="shared" si="20"/>
        <v>0.33972498090145109</v>
      </c>
      <c r="I446" s="88">
        <f t="shared" si="23"/>
        <v>-4.8999236058063222E-3</v>
      </c>
      <c r="J446" s="154">
        <f t="shared" si="21"/>
        <v>-8.5775401069506652E-3</v>
      </c>
      <c r="K446" s="98"/>
      <c r="L446" s="98"/>
      <c r="M446" s="98"/>
      <c r="N446" s="98"/>
      <c r="O446" s="98"/>
      <c r="P446" s="98"/>
      <c r="Q446" s="98"/>
      <c r="R446" s="98"/>
      <c r="S446" s="98"/>
      <c r="T446" s="98"/>
      <c r="U446" s="98"/>
      <c r="V446" s="98"/>
      <c r="W446" s="98"/>
      <c r="X446" s="99"/>
    </row>
    <row r="447" spans="2:24" x14ac:dyDescent="0.2">
      <c r="B447" s="153">
        <v>2415000</v>
      </c>
      <c r="C447" s="154">
        <v>554714</v>
      </c>
      <c r="D447" s="153">
        <f t="shared" si="16"/>
        <v>4438</v>
      </c>
      <c r="E447" s="88">
        <f t="shared" si="22"/>
        <v>-73.140000000000327</v>
      </c>
      <c r="F447" s="154">
        <f t="shared" si="19"/>
        <v>8710.7799999999988</v>
      </c>
      <c r="G447" s="153">
        <f t="shared" si="15"/>
        <v>42.376928953399542</v>
      </c>
      <c r="H447" s="88">
        <f t="shared" si="20"/>
        <v>0.33903743315507739</v>
      </c>
      <c r="I447" s="88">
        <f t="shared" si="23"/>
        <v>-5.5874713521800179E-3</v>
      </c>
      <c r="J447" s="154">
        <f t="shared" si="21"/>
        <v>-1.048739495798634E-2</v>
      </c>
      <c r="K447" s="98"/>
      <c r="L447" s="98"/>
      <c r="M447" s="98"/>
      <c r="N447" s="98"/>
      <c r="O447" s="98"/>
      <c r="P447" s="98"/>
      <c r="Q447" s="98"/>
      <c r="R447" s="98"/>
      <c r="S447" s="98"/>
      <c r="T447" s="98"/>
      <c r="U447" s="98"/>
      <c r="V447" s="98"/>
      <c r="W447" s="98"/>
      <c r="X447" s="99"/>
    </row>
    <row r="448" spans="2:24" x14ac:dyDescent="0.2">
      <c r="B448" s="153">
        <v>2435000</v>
      </c>
      <c r="C448" s="154">
        <v>559124</v>
      </c>
      <c r="D448" s="153">
        <f t="shared" si="16"/>
        <v>4410</v>
      </c>
      <c r="E448" s="88">
        <f t="shared" si="22"/>
        <v>-101.14000000000033</v>
      </c>
      <c r="F448" s="154">
        <f t="shared" si="19"/>
        <v>8609.64</v>
      </c>
      <c r="G448" s="153">
        <f t="shared" si="15"/>
        <v>42.713827349121466</v>
      </c>
      <c r="H448" s="88">
        <f t="shared" si="20"/>
        <v>0.33689839572192426</v>
      </c>
      <c r="I448" s="88">
        <f t="shared" si="23"/>
        <v>-7.7265087853331527E-3</v>
      </c>
      <c r="J448" s="154">
        <f t="shared" si="21"/>
        <v>-1.3313980137513171E-2</v>
      </c>
      <c r="K448" s="98"/>
      <c r="L448" s="98"/>
      <c r="M448" s="98"/>
      <c r="N448" s="98"/>
      <c r="O448" s="98"/>
      <c r="P448" s="98"/>
      <c r="Q448" s="98"/>
      <c r="R448" s="98"/>
      <c r="S448" s="98"/>
      <c r="T448" s="98"/>
      <c r="U448" s="98"/>
      <c r="V448" s="98"/>
      <c r="W448" s="98"/>
      <c r="X448" s="99"/>
    </row>
    <row r="449" spans="2:24" x14ac:dyDescent="0.2">
      <c r="B449" s="153">
        <v>2455000</v>
      </c>
      <c r="C449" s="154">
        <v>563513</v>
      </c>
      <c r="D449" s="153">
        <f t="shared" si="16"/>
        <v>4389</v>
      </c>
      <c r="E449" s="88">
        <f t="shared" si="22"/>
        <v>-122.14000000000033</v>
      </c>
      <c r="F449" s="154">
        <f t="shared" si="19"/>
        <v>8487.5</v>
      </c>
      <c r="G449" s="153">
        <f t="shared" si="15"/>
        <v>43.049121466768526</v>
      </c>
      <c r="H449" s="88">
        <f t="shared" si="20"/>
        <v>0.33529411764705941</v>
      </c>
      <c r="I449" s="88">
        <f t="shared" si="23"/>
        <v>-9.3307868601980037E-3</v>
      </c>
      <c r="J449" s="154">
        <f t="shared" si="21"/>
        <v>-1.7057295645531156E-2</v>
      </c>
      <c r="K449" s="98"/>
      <c r="L449" s="98"/>
      <c r="M449" s="98"/>
      <c r="N449" s="98"/>
      <c r="O449" s="98"/>
      <c r="P449" s="98"/>
      <c r="Q449" s="98"/>
      <c r="R449" s="98"/>
      <c r="S449" s="98"/>
      <c r="T449" s="98"/>
      <c r="U449" s="98"/>
      <c r="V449" s="98"/>
      <c r="W449" s="98"/>
      <c r="X449" s="99"/>
    </row>
    <row r="450" spans="2:24" x14ac:dyDescent="0.2">
      <c r="B450" s="153">
        <v>2475000</v>
      </c>
      <c r="C450" s="154">
        <v>567888</v>
      </c>
      <c r="D450" s="153">
        <f t="shared" si="16"/>
        <v>4375</v>
      </c>
      <c r="E450" s="88">
        <f t="shared" si="22"/>
        <v>-136.14000000000033</v>
      </c>
      <c r="F450" s="154">
        <f t="shared" si="19"/>
        <v>8351.36</v>
      </c>
      <c r="G450" s="153">
        <f t="shared" si="15"/>
        <v>43.383346065699008</v>
      </c>
      <c r="H450" s="88">
        <f t="shared" si="20"/>
        <v>0.33422459893048284</v>
      </c>
      <c r="I450" s="88">
        <f t="shared" si="23"/>
        <v>-1.0400305576774571E-2</v>
      </c>
      <c r="J450" s="154">
        <f t="shared" si="21"/>
        <v>-1.9731092436972575E-2</v>
      </c>
      <c r="K450" s="98"/>
      <c r="L450" s="98"/>
      <c r="M450" s="98"/>
      <c r="N450" s="98"/>
      <c r="O450" s="98"/>
      <c r="P450" s="98"/>
      <c r="Q450" s="98"/>
      <c r="R450" s="98"/>
      <c r="S450" s="98"/>
      <c r="T450" s="98"/>
      <c r="U450" s="98"/>
      <c r="V450" s="98"/>
      <c r="W450" s="98"/>
      <c r="X450" s="99"/>
    </row>
    <row r="451" spans="2:24" x14ac:dyDescent="0.2">
      <c r="B451" s="153">
        <v>2495000</v>
      </c>
      <c r="C451" s="154">
        <v>572246</v>
      </c>
      <c r="D451" s="153">
        <f t="shared" si="16"/>
        <v>4358</v>
      </c>
      <c r="E451" s="88">
        <f t="shared" si="22"/>
        <v>-153.14000000000033</v>
      </c>
      <c r="F451" s="154">
        <f t="shared" si="19"/>
        <v>8198.2200000000012</v>
      </c>
      <c r="G451" s="153">
        <f t="shared" si="15"/>
        <v>43.71627196333079</v>
      </c>
      <c r="H451" s="88">
        <f t="shared" si="20"/>
        <v>0.33292589763178171</v>
      </c>
      <c r="I451" s="88">
        <f t="shared" si="23"/>
        <v>-1.1699006875475704E-2</v>
      </c>
      <c r="J451" s="154">
        <f t="shared" si="21"/>
        <v>-2.2099312452250275E-2</v>
      </c>
      <c r="K451" s="98"/>
      <c r="L451" s="98"/>
      <c r="M451" s="98"/>
      <c r="N451" s="98"/>
      <c r="O451" s="98"/>
      <c r="P451" s="98"/>
      <c r="Q451" s="98"/>
      <c r="R451" s="98"/>
      <c r="S451" s="98"/>
      <c r="T451" s="98"/>
      <c r="U451" s="98"/>
      <c r="V451" s="98"/>
      <c r="W451" s="98"/>
      <c r="X451" s="99"/>
    </row>
    <row r="452" spans="2:24" x14ac:dyDescent="0.2">
      <c r="B452" s="153">
        <v>2515000</v>
      </c>
      <c r="C452" s="154">
        <v>576601</v>
      </c>
      <c r="D452" s="153">
        <f t="shared" si="16"/>
        <v>4355</v>
      </c>
      <c r="E452" s="88">
        <f t="shared" si="22"/>
        <v>-156.14000000000033</v>
      </c>
      <c r="F452" s="154">
        <f t="shared" si="19"/>
        <v>8042.0800000000008</v>
      </c>
      <c r="G452" s="153">
        <f t="shared" ref="G452:G475" si="24">C452/13090</f>
        <v>44.04896867838044</v>
      </c>
      <c r="H452" s="88">
        <f t="shared" si="20"/>
        <v>0.33269671504965004</v>
      </c>
      <c r="I452" s="88">
        <f t="shared" si="23"/>
        <v>-1.1928189457607374E-2</v>
      </c>
      <c r="J452" s="154">
        <f t="shared" si="21"/>
        <v>-2.3627196333083078E-2</v>
      </c>
      <c r="K452" s="98"/>
      <c r="L452" s="98"/>
      <c r="M452" s="98"/>
      <c r="N452" s="98"/>
      <c r="O452" s="98"/>
      <c r="P452" s="98"/>
      <c r="Q452" s="98"/>
      <c r="R452" s="98"/>
      <c r="S452" s="98"/>
      <c r="T452" s="98"/>
      <c r="U452" s="98"/>
      <c r="V452" s="98"/>
      <c r="W452" s="98"/>
      <c r="X452" s="99"/>
    </row>
    <row r="453" spans="2:24" x14ac:dyDescent="0.2">
      <c r="B453" s="153">
        <v>2535000</v>
      </c>
      <c r="C453" s="154">
        <v>580943</v>
      </c>
      <c r="D453" s="153">
        <f t="shared" ref="D453:D474" si="25">C453-C452</f>
        <v>4342</v>
      </c>
      <c r="E453" s="88">
        <f t="shared" ref="E453:E474" si="26">D453-$T$326</f>
        <v>-169.14000000000033</v>
      </c>
      <c r="F453" s="154">
        <f t="shared" si="19"/>
        <v>7872.9400000000005</v>
      </c>
      <c r="G453" s="153">
        <f t="shared" si="24"/>
        <v>44.38067226890756</v>
      </c>
      <c r="H453" s="88">
        <f t="shared" si="20"/>
        <v>0.33170359052711973</v>
      </c>
      <c r="I453" s="88">
        <f t="shared" ref="I453:I474" si="27">H453-$T$328</f>
        <v>-1.2921313980137683E-2</v>
      </c>
      <c r="J453" s="154">
        <f t="shared" si="21"/>
        <v>-2.4849503437745057E-2</v>
      </c>
      <c r="K453" s="98"/>
      <c r="L453" s="98"/>
      <c r="M453" s="98"/>
      <c r="N453" s="98"/>
      <c r="O453" s="98"/>
      <c r="P453" s="98"/>
      <c r="Q453" s="98"/>
      <c r="R453" s="98"/>
      <c r="S453" s="98"/>
      <c r="T453" s="98"/>
      <c r="U453" s="98"/>
      <c r="V453" s="98"/>
      <c r="W453" s="98"/>
      <c r="X453" s="99"/>
    </row>
    <row r="454" spans="2:24" x14ac:dyDescent="0.2">
      <c r="B454" s="153">
        <v>2555000</v>
      </c>
      <c r="C454" s="154">
        <v>585262</v>
      </c>
      <c r="D454" s="153">
        <f t="shared" si="25"/>
        <v>4319</v>
      </c>
      <c r="E454" s="88">
        <f t="shared" si="26"/>
        <v>-192.14000000000033</v>
      </c>
      <c r="F454" s="154">
        <f t="shared" ref="F454:F474" si="28">F453+E454</f>
        <v>7680.8</v>
      </c>
      <c r="G454" s="153">
        <f t="shared" si="24"/>
        <v>44.710618792971736</v>
      </c>
      <c r="H454" s="88">
        <f t="shared" ref="H454:H474" si="29">G454-G453</f>
        <v>0.32994652406417657</v>
      </c>
      <c r="I454" s="88">
        <f t="shared" si="27"/>
        <v>-1.4678380443080841E-2</v>
      </c>
      <c r="J454" s="154">
        <f t="shared" ref="J454:J474" si="30">I454+I453</f>
        <v>-2.7599694423218524E-2</v>
      </c>
      <c r="K454" s="98"/>
      <c r="L454" s="98"/>
      <c r="M454" s="98"/>
      <c r="N454" s="98"/>
      <c r="O454" s="98"/>
      <c r="P454" s="98"/>
      <c r="Q454" s="98"/>
      <c r="R454" s="98"/>
      <c r="S454" s="98"/>
      <c r="T454" s="98"/>
      <c r="U454" s="98"/>
      <c r="V454" s="98"/>
      <c r="W454" s="98"/>
      <c r="X454" s="99"/>
    </row>
    <row r="455" spans="2:24" x14ac:dyDescent="0.2">
      <c r="B455" s="153">
        <v>2575000</v>
      </c>
      <c r="C455" s="154">
        <v>589576</v>
      </c>
      <c r="D455" s="153">
        <f t="shared" si="25"/>
        <v>4314</v>
      </c>
      <c r="E455" s="88">
        <f t="shared" si="26"/>
        <v>-197.14000000000033</v>
      </c>
      <c r="F455" s="154">
        <f t="shared" si="28"/>
        <v>7483.66</v>
      </c>
      <c r="G455" s="153">
        <f t="shared" si="24"/>
        <v>45.040183346065696</v>
      </c>
      <c r="H455" s="88">
        <f t="shared" si="29"/>
        <v>0.32956455309395949</v>
      </c>
      <c r="I455" s="88">
        <f t="shared" si="27"/>
        <v>-1.5060351413297923E-2</v>
      </c>
      <c r="J455" s="154">
        <f t="shared" si="30"/>
        <v>-2.9738731856378764E-2</v>
      </c>
      <c r="K455" s="98"/>
      <c r="L455" s="98"/>
      <c r="M455" s="98"/>
      <c r="N455" s="98"/>
      <c r="O455" s="98"/>
      <c r="P455" s="98"/>
      <c r="Q455" s="98"/>
      <c r="R455" s="98"/>
      <c r="S455" s="98"/>
      <c r="T455" s="98"/>
      <c r="U455" s="98"/>
      <c r="V455" s="98"/>
      <c r="W455" s="98"/>
      <c r="X455" s="99"/>
    </row>
    <row r="456" spans="2:24" x14ac:dyDescent="0.2">
      <c r="B456" s="153">
        <v>2595000</v>
      </c>
      <c r="C456" s="154">
        <v>593857</v>
      </c>
      <c r="D456" s="153">
        <f t="shared" si="25"/>
        <v>4281</v>
      </c>
      <c r="E456" s="88">
        <f t="shared" si="26"/>
        <v>-230.14000000000033</v>
      </c>
      <c r="F456" s="154">
        <f t="shared" si="28"/>
        <v>7253.5199999999995</v>
      </c>
      <c r="G456" s="153">
        <f t="shared" si="24"/>
        <v>45.367226890756299</v>
      </c>
      <c r="H456" s="88">
        <f t="shared" si="29"/>
        <v>0.32704354469060348</v>
      </c>
      <c r="I456" s="88">
        <f t="shared" si="27"/>
        <v>-1.758135981665393E-2</v>
      </c>
      <c r="J456" s="154">
        <f t="shared" si="30"/>
        <v>-3.2641711229951853E-2</v>
      </c>
      <c r="K456" s="98"/>
      <c r="L456" s="98"/>
      <c r="M456" s="98"/>
      <c r="N456" s="98"/>
      <c r="O456" s="98"/>
      <c r="P456" s="98"/>
      <c r="Q456" s="98"/>
      <c r="R456" s="98"/>
      <c r="S456" s="98"/>
      <c r="T456" s="98"/>
      <c r="U456" s="98"/>
      <c r="V456" s="98"/>
      <c r="W456" s="98"/>
      <c r="X456" s="99"/>
    </row>
    <row r="457" spans="2:24" x14ac:dyDescent="0.2">
      <c r="B457" s="153">
        <v>2615000</v>
      </c>
      <c r="C457" s="154">
        <v>598129</v>
      </c>
      <c r="D457" s="153">
        <f t="shared" si="25"/>
        <v>4272</v>
      </c>
      <c r="E457" s="88">
        <f t="shared" si="26"/>
        <v>-239.14000000000033</v>
      </c>
      <c r="F457" s="154">
        <f t="shared" si="28"/>
        <v>7014.3799999999992</v>
      </c>
      <c r="G457" s="153">
        <f t="shared" si="24"/>
        <v>45.693582887700536</v>
      </c>
      <c r="H457" s="88">
        <f t="shared" si="29"/>
        <v>0.32635599694423689</v>
      </c>
      <c r="I457" s="88">
        <f t="shared" si="27"/>
        <v>-1.826890756302052E-2</v>
      </c>
      <c r="J457" s="154">
        <f t="shared" si="30"/>
        <v>-3.585026737967445E-2</v>
      </c>
      <c r="K457" s="98"/>
      <c r="L457" s="98"/>
      <c r="M457" s="98"/>
      <c r="N457" s="98"/>
      <c r="O457" s="98"/>
      <c r="P457" s="98"/>
      <c r="Q457" s="98"/>
      <c r="R457" s="98"/>
      <c r="S457" s="98"/>
      <c r="T457" s="98"/>
      <c r="U457" s="98"/>
      <c r="V457" s="98"/>
      <c r="W457" s="98"/>
      <c r="X457" s="99"/>
    </row>
    <row r="458" spans="2:24" x14ac:dyDescent="0.2">
      <c r="B458" s="153">
        <v>2635000</v>
      </c>
      <c r="C458" s="154">
        <v>602391</v>
      </c>
      <c r="D458" s="153">
        <f t="shared" si="25"/>
        <v>4262</v>
      </c>
      <c r="E458" s="88">
        <f t="shared" si="26"/>
        <v>-249.14000000000033</v>
      </c>
      <c r="F458" s="154">
        <f t="shared" si="28"/>
        <v>6765.2399999999989</v>
      </c>
      <c r="G458" s="153">
        <f t="shared" si="24"/>
        <v>46.019174942704353</v>
      </c>
      <c r="H458" s="88">
        <f t="shared" si="29"/>
        <v>0.32559205500381694</v>
      </c>
      <c r="I458" s="88">
        <f t="shared" si="27"/>
        <v>-1.9032849503440474E-2</v>
      </c>
      <c r="J458" s="154">
        <f t="shared" si="30"/>
        <v>-3.7301757066460994E-2</v>
      </c>
      <c r="K458" s="98"/>
      <c r="L458" s="98"/>
      <c r="M458" s="98"/>
      <c r="N458" s="98"/>
      <c r="O458" s="98"/>
      <c r="P458" s="98"/>
      <c r="Q458" s="98"/>
      <c r="R458" s="98"/>
      <c r="S458" s="98"/>
      <c r="T458" s="98"/>
      <c r="U458" s="98"/>
      <c r="V458" s="98"/>
      <c r="W458" s="98"/>
      <c r="X458" s="99"/>
    </row>
    <row r="459" spans="2:24" x14ac:dyDescent="0.2">
      <c r="B459" s="153">
        <v>2655000</v>
      </c>
      <c r="C459" s="154">
        <v>606630</v>
      </c>
      <c r="D459" s="153">
        <f t="shared" si="25"/>
        <v>4239</v>
      </c>
      <c r="E459" s="88">
        <f t="shared" si="26"/>
        <v>-272.14000000000033</v>
      </c>
      <c r="F459" s="154">
        <f t="shared" si="28"/>
        <v>6493.0999999999985</v>
      </c>
      <c r="G459" s="153">
        <f t="shared" si="24"/>
        <v>46.343009931245227</v>
      </c>
      <c r="H459" s="88">
        <f t="shared" si="29"/>
        <v>0.32383498854087378</v>
      </c>
      <c r="I459" s="88">
        <f t="shared" si="27"/>
        <v>-2.0789915966383632E-2</v>
      </c>
      <c r="J459" s="154">
        <f t="shared" si="30"/>
        <v>-3.9822765469824106E-2</v>
      </c>
      <c r="K459" s="98"/>
      <c r="L459" s="98"/>
      <c r="M459" s="98"/>
      <c r="N459" s="98"/>
      <c r="O459" s="98"/>
      <c r="P459" s="98"/>
      <c r="Q459" s="98"/>
      <c r="R459" s="98"/>
      <c r="S459" s="98"/>
      <c r="T459" s="98"/>
      <c r="U459" s="98"/>
      <c r="V459" s="98"/>
      <c r="W459" s="98"/>
      <c r="X459" s="99"/>
    </row>
    <row r="460" spans="2:24" x14ac:dyDescent="0.2">
      <c r="B460" s="153">
        <v>2675000</v>
      </c>
      <c r="C460" s="154">
        <v>610845</v>
      </c>
      <c r="D460" s="153">
        <f t="shared" si="25"/>
        <v>4215</v>
      </c>
      <c r="E460" s="88">
        <f t="shared" si="26"/>
        <v>-296.14000000000033</v>
      </c>
      <c r="F460" s="154">
        <f t="shared" si="28"/>
        <v>6196.9599999999982</v>
      </c>
      <c r="G460" s="153">
        <f t="shared" si="24"/>
        <v>46.665011459129104</v>
      </c>
      <c r="H460" s="88">
        <f t="shared" si="29"/>
        <v>0.32200152788387726</v>
      </c>
      <c r="I460" s="88">
        <f t="shared" si="27"/>
        <v>-2.2623376623380154E-2</v>
      </c>
      <c r="J460" s="154">
        <f t="shared" si="30"/>
        <v>-4.3413292589763786E-2</v>
      </c>
      <c r="K460" s="98"/>
      <c r="L460" s="98"/>
      <c r="M460" s="98"/>
      <c r="N460" s="98"/>
      <c r="O460" s="98"/>
      <c r="P460" s="98"/>
      <c r="Q460" s="98"/>
      <c r="R460" s="98"/>
      <c r="S460" s="98"/>
      <c r="T460" s="98"/>
      <c r="U460" s="98"/>
      <c r="V460" s="98"/>
      <c r="W460" s="98"/>
      <c r="X460" s="99"/>
    </row>
    <row r="461" spans="2:24" x14ac:dyDescent="0.2">
      <c r="B461" s="153">
        <v>2695000</v>
      </c>
      <c r="C461" s="154">
        <v>615038</v>
      </c>
      <c r="D461" s="153">
        <f t="shared" si="25"/>
        <v>4193</v>
      </c>
      <c r="E461" s="88">
        <f t="shared" si="26"/>
        <v>-318.14000000000033</v>
      </c>
      <c r="F461" s="154">
        <f t="shared" si="28"/>
        <v>5878.8199999999979</v>
      </c>
      <c r="G461" s="153">
        <f t="shared" si="24"/>
        <v>46.985332314744078</v>
      </c>
      <c r="H461" s="88">
        <f t="shared" si="29"/>
        <v>0.32032085561497325</v>
      </c>
      <c r="I461" s="88">
        <f t="shared" si="27"/>
        <v>-2.4304048892284158E-2</v>
      </c>
      <c r="J461" s="154">
        <f t="shared" si="30"/>
        <v>-4.6927425515664312E-2</v>
      </c>
      <c r="K461" s="98"/>
      <c r="L461" s="98"/>
      <c r="M461" s="98"/>
      <c r="N461" s="98"/>
      <c r="O461" s="98"/>
      <c r="P461" s="98"/>
      <c r="Q461" s="98"/>
      <c r="R461" s="98"/>
      <c r="S461" s="98"/>
      <c r="T461" s="98"/>
      <c r="U461" s="98"/>
      <c r="V461" s="98"/>
      <c r="W461" s="98"/>
      <c r="X461" s="99"/>
    </row>
    <row r="462" spans="2:24" x14ac:dyDescent="0.2">
      <c r="B462" s="153">
        <v>2715000</v>
      </c>
      <c r="C462" s="154">
        <v>619211</v>
      </c>
      <c r="D462" s="153">
        <f t="shared" si="25"/>
        <v>4173</v>
      </c>
      <c r="E462" s="88">
        <f t="shared" si="26"/>
        <v>-338.14000000000033</v>
      </c>
      <c r="F462" s="154">
        <f t="shared" si="28"/>
        <v>5540.6799999999976</v>
      </c>
      <c r="G462" s="153">
        <f t="shared" si="24"/>
        <v>47.304125286478225</v>
      </c>
      <c r="H462" s="88">
        <f t="shared" si="29"/>
        <v>0.31879297173414756</v>
      </c>
      <c r="I462" s="88">
        <f t="shared" si="27"/>
        <v>-2.5831932773109856E-2</v>
      </c>
      <c r="J462" s="154">
        <f t="shared" si="30"/>
        <v>-5.0135981665394014E-2</v>
      </c>
      <c r="K462" s="98"/>
      <c r="L462" s="98"/>
      <c r="M462" s="98"/>
      <c r="N462" s="98"/>
      <c r="O462" s="98"/>
      <c r="P462" s="98"/>
      <c r="Q462" s="98"/>
      <c r="R462" s="98"/>
      <c r="S462" s="98"/>
      <c r="T462" s="98"/>
      <c r="U462" s="98"/>
      <c r="V462" s="98"/>
      <c r="W462" s="98"/>
      <c r="X462" s="99"/>
    </row>
    <row r="463" spans="2:24" x14ac:dyDescent="0.2">
      <c r="B463" s="153">
        <v>2735000</v>
      </c>
      <c r="C463" s="154">
        <v>623363</v>
      </c>
      <c r="D463" s="153">
        <f t="shared" si="25"/>
        <v>4152</v>
      </c>
      <c r="E463" s="88">
        <f t="shared" si="26"/>
        <v>-359.14000000000033</v>
      </c>
      <c r="F463" s="154">
        <f t="shared" si="28"/>
        <v>5181.5399999999972</v>
      </c>
      <c r="G463" s="153">
        <f t="shared" si="24"/>
        <v>47.621313980137508</v>
      </c>
      <c r="H463" s="88">
        <f t="shared" si="29"/>
        <v>0.31718869365928271</v>
      </c>
      <c r="I463" s="88">
        <f t="shared" si="27"/>
        <v>-2.7436210847974707E-2</v>
      </c>
      <c r="J463" s="154">
        <f t="shared" si="30"/>
        <v>-5.3268143621084563E-2</v>
      </c>
      <c r="K463" s="98"/>
      <c r="L463" s="98"/>
      <c r="M463" s="98"/>
      <c r="N463" s="98"/>
      <c r="O463" s="98"/>
      <c r="P463" s="98"/>
      <c r="Q463" s="98"/>
      <c r="R463" s="98"/>
      <c r="S463" s="98"/>
      <c r="T463" s="98"/>
      <c r="U463" s="98"/>
      <c r="V463" s="98"/>
      <c r="W463" s="98"/>
      <c r="X463" s="99"/>
    </row>
    <row r="464" spans="2:24" x14ac:dyDescent="0.2">
      <c r="B464" s="153">
        <v>2755000</v>
      </c>
      <c r="C464" s="154">
        <v>627492</v>
      </c>
      <c r="D464" s="153">
        <f t="shared" si="25"/>
        <v>4129</v>
      </c>
      <c r="E464" s="88">
        <f t="shared" si="26"/>
        <v>-382.14000000000033</v>
      </c>
      <c r="F464" s="154">
        <f t="shared" si="28"/>
        <v>4799.3999999999969</v>
      </c>
      <c r="G464" s="153">
        <f t="shared" si="24"/>
        <v>47.93674560733384</v>
      </c>
      <c r="H464" s="88">
        <f t="shared" si="29"/>
        <v>0.31543162719633244</v>
      </c>
      <c r="I464" s="88">
        <f t="shared" si="27"/>
        <v>-2.919327731092497E-2</v>
      </c>
      <c r="J464" s="154">
        <f t="shared" si="30"/>
        <v>-5.6629488158899677E-2</v>
      </c>
      <c r="K464" s="98"/>
      <c r="L464" s="98"/>
      <c r="M464" s="98"/>
      <c r="N464" s="98"/>
      <c r="O464" s="98"/>
      <c r="P464" s="98"/>
      <c r="Q464" s="98"/>
      <c r="R464" s="98"/>
      <c r="S464" s="98"/>
      <c r="T464" s="98"/>
      <c r="U464" s="98"/>
      <c r="V464" s="98"/>
      <c r="W464" s="98"/>
      <c r="X464" s="99"/>
    </row>
    <row r="465" spans="2:24" x14ac:dyDescent="0.2">
      <c r="B465" s="153">
        <v>2775000</v>
      </c>
      <c r="C465" s="154">
        <v>631604</v>
      </c>
      <c r="D465" s="153">
        <f t="shared" si="25"/>
        <v>4112</v>
      </c>
      <c r="E465" s="88">
        <f t="shared" si="26"/>
        <v>-399.14000000000033</v>
      </c>
      <c r="F465" s="154">
        <f t="shared" si="28"/>
        <v>4400.2599999999966</v>
      </c>
      <c r="G465" s="153">
        <f t="shared" si="24"/>
        <v>48.250878533231472</v>
      </c>
      <c r="H465" s="88">
        <f t="shared" si="29"/>
        <v>0.31413292589763131</v>
      </c>
      <c r="I465" s="88">
        <f t="shared" si="27"/>
        <v>-3.0491978609626103E-2</v>
      </c>
      <c r="J465" s="154">
        <f t="shared" si="30"/>
        <v>-5.9685255920551072E-2</v>
      </c>
      <c r="K465" s="98"/>
      <c r="L465" s="98"/>
      <c r="M465" s="98"/>
      <c r="N465" s="98"/>
      <c r="O465" s="98"/>
      <c r="P465" s="98"/>
      <c r="Q465" s="98"/>
      <c r="R465" s="98"/>
      <c r="S465" s="98"/>
      <c r="T465" s="98"/>
      <c r="U465" s="98"/>
      <c r="V465" s="98"/>
      <c r="W465" s="98"/>
      <c r="X465" s="99"/>
    </row>
    <row r="466" spans="2:24" x14ac:dyDescent="0.2">
      <c r="B466" s="153">
        <v>2795000</v>
      </c>
      <c r="C466" s="154">
        <v>635696</v>
      </c>
      <c r="D466" s="153">
        <f t="shared" si="25"/>
        <v>4092</v>
      </c>
      <c r="E466" s="88">
        <f t="shared" si="26"/>
        <v>-419.14000000000033</v>
      </c>
      <c r="F466" s="154">
        <f t="shared" si="28"/>
        <v>3981.1199999999963</v>
      </c>
      <c r="G466" s="153">
        <f t="shared" si="24"/>
        <v>48.563483575248284</v>
      </c>
      <c r="H466" s="88">
        <f t="shared" si="29"/>
        <v>0.31260504201681272</v>
      </c>
      <c r="I466" s="88">
        <f t="shared" si="27"/>
        <v>-3.2019862490444695E-2</v>
      </c>
      <c r="J466" s="154">
        <f t="shared" si="30"/>
        <v>-6.2511841100070797E-2</v>
      </c>
      <c r="K466" s="98"/>
      <c r="L466" s="98"/>
      <c r="M466" s="98"/>
      <c r="N466" s="98"/>
      <c r="O466" s="98"/>
      <c r="P466" s="98"/>
      <c r="Q466" s="98"/>
      <c r="R466" s="98"/>
      <c r="S466" s="98"/>
      <c r="T466" s="98"/>
      <c r="U466" s="98"/>
      <c r="V466" s="98"/>
      <c r="W466" s="98"/>
      <c r="X466" s="99"/>
    </row>
    <row r="467" spans="2:24" x14ac:dyDescent="0.2">
      <c r="B467" s="153">
        <v>2815000</v>
      </c>
      <c r="C467" s="154">
        <v>639770</v>
      </c>
      <c r="D467" s="153">
        <f t="shared" si="25"/>
        <v>4074</v>
      </c>
      <c r="E467" s="88">
        <f t="shared" si="26"/>
        <v>-437.14000000000033</v>
      </c>
      <c r="F467" s="154">
        <f t="shared" si="28"/>
        <v>3543.9799999999959</v>
      </c>
      <c r="G467" s="153">
        <f t="shared" si="24"/>
        <v>48.874713521772343</v>
      </c>
      <c r="H467" s="88">
        <f t="shared" si="29"/>
        <v>0.31122994652405822</v>
      </c>
      <c r="I467" s="88">
        <f t="shared" si="27"/>
        <v>-3.3394957983199192E-2</v>
      </c>
      <c r="J467" s="154">
        <f t="shared" si="30"/>
        <v>-6.5414820473643887E-2</v>
      </c>
      <c r="K467" s="98"/>
      <c r="L467" s="98"/>
      <c r="M467" s="98"/>
      <c r="N467" s="98"/>
      <c r="O467" s="98"/>
      <c r="P467" s="98"/>
      <c r="Q467" s="98"/>
      <c r="R467" s="98"/>
      <c r="S467" s="98"/>
      <c r="T467" s="98"/>
      <c r="U467" s="98"/>
      <c r="V467" s="98"/>
      <c r="W467" s="98"/>
      <c r="X467" s="99"/>
    </row>
    <row r="468" spans="2:24" x14ac:dyDescent="0.2">
      <c r="B468" s="153">
        <v>2835000</v>
      </c>
      <c r="C468" s="154">
        <v>643829</v>
      </c>
      <c r="D468" s="153">
        <f t="shared" si="25"/>
        <v>4059</v>
      </c>
      <c r="E468" s="88">
        <f t="shared" si="26"/>
        <v>-452.14000000000033</v>
      </c>
      <c r="F468" s="154">
        <f t="shared" si="28"/>
        <v>3091.8399999999956</v>
      </c>
      <c r="G468" s="153">
        <f t="shared" si="24"/>
        <v>49.184797555385792</v>
      </c>
      <c r="H468" s="88">
        <f t="shared" si="29"/>
        <v>0.31008403361344961</v>
      </c>
      <c r="I468" s="88">
        <f t="shared" si="27"/>
        <v>-3.4540870893807807E-2</v>
      </c>
      <c r="J468" s="154">
        <f t="shared" si="30"/>
        <v>-6.7935828877006998E-2</v>
      </c>
      <c r="K468" s="98"/>
      <c r="L468" s="98"/>
      <c r="M468" s="98"/>
      <c r="N468" s="98"/>
      <c r="O468" s="98"/>
      <c r="P468" s="98"/>
      <c r="Q468" s="98"/>
      <c r="R468" s="98"/>
      <c r="S468" s="98"/>
      <c r="T468" s="98"/>
      <c r="U468" s="98"/>
      <c r="V468" s="98"/>
      <c r="W468" s="98"/>
      <c r="X468" s="99"/>
    </row>
    <row r="469" spans="2:24" x14ac:dyDescent="0.2">
      <c r="B469" s="153">
        <v>2855000</v>
      </c>
      <c r="C469" s="154">
        <v>647873</v>
      </c>
      <c r="D469" s="153">
        <f t="shared" si="25"/>
        <v>4044</v>
      </c>
      <c r="E469" s="88">
        <f t="shared" si="26"/>
        <v>-467.14000000000033</v>
      </c>
      <c r="F469" s="154">
        <f t="shared" si="28"/>
        <v>2624.6999999999953</v>
      </c>
      <c r="G469" s="153">
        <f t="shared" si="24"/>
        <v>49.493735676088619</v>
      </c>
      <c r="H469" s="88">
        <f t="shared" si="29"/>
        <v>0.30893812070282678</v>
      </c>
      <c r="I469" s="88">
        <f t="shared" si="27"/>
        <v>-3.5686783804430633E-2</v>
      </c>
      <c r="J469" s="154">
        <f t="shared" si="30"/>
        <v>-7.022765469823844E-2</v>
      </c>
      <c r="K469" s="98"/>
      <c r="L469" s="98"/>
      <c r="M469" s="98"/>
      <c r="N469" s="98"/>
      <c r="O469" s="98"/>
      <c r="P469" s="98"/>
      <c r="Q469" s="98"/>
      <c r="R469" s="98"/>
      <c r="S469" s="98"/>
      <c r="T469" s="98"/>
      <c r="U469" s="98"/>
      <c r="V469" s="98"/>
      <c r="W469" s="98"/>
      <c r="X469" s="99"/>
    </row>
    <row r="470" spans="2:24" x14ac:dyDescent="0.2">
      <c r="B470" s="153">
        <v>2875000</v>
      </c>
      <c r="C470" s="154">
        <v>651898</v>
      </c>
      <c r="D470" s="153">
        <f t="shared" si="25"/>
        <v>4025</v>
      </c>
      <c r="E470" s="88">
        <f t="shared" si="26"/>
        <v>-486.14000000000033</v>
      </c>
      <c r="F470" s="154">
        <f t="shared" si="28"/>
        <v>2138.5599999999949</v>
      </c>
      <c r="G470" s="153">
        <f t="shared" si="24"/>
        <v>49.801222307104659</v>
      </c>
      <c r="H470" s="88">
        <f t="shared" si="29"/>
        <v>0.30748663101604023</v>
      </c>
      <c r="I470" s="88">
        <f t="shared" si="27"/>
        <v>-3.7138273491217177E-2</v>
      </c>
      <c r="J470" s="154">
        <f t="shared" si="30"/>
        <v>-7.282505729564781E-2</v>
      </c>
      <c r="K470" s="98"/>
      <c r="L470" s="98"/>
      <c r="M470" s="98"/>
      <c r="N470" s="98"/>
      <c r="O470" s="98"/>
      <c r="P470" s="98"/>
      <c r="Q470" s="98"/>
      <c r="R470" s="98"/>
      <c r="S470" s="98"/>
      <c r="T470" s="98"/>
      <c r="U470" s="98"/>
      <c r="V470" s="98"/>
      <c r="W470" s="98"/>
      <c r="X470" s="99"/>
    </row>
    <row r="471" spans="2:24" x14ac:dyDescent="0.2">
      <c r="B471" s="153">
        <v>2895000</v>
      </c>
      <c r="C471" s="154">
        <v>655905</v>
      </c>
      <c r="D471" s="153">
        <f t="shared" si="25"/>
        <v>4007</v>
      </c>
      <c r="E471" s="88">
        <f t="shared" si="26"/>
        <v>-504.14000000000033</v>
      </c>
      <c r="F471" s="154">
        <f t="shared" si="28"/>
        <v>1634.4199999999946</v>
      </c>
      <c r="G471" s="153">
        <f t="shared" si="24"/>
        <v>50.107333842627959</v>
      </c>
      <c r="H471" s="88">
        <f t="shared" si="29"/>
        <v>0.30611153552329995</v>
      </c>
      <c r="I471" s="88">
        <f t="shared" si="27"/>
        <v>-3.8513368983957463E-2</v>
      </c>
      <c r="J471" s="154">
        <f t="shared" si="30"/>
        <v>-7.5651642475174641E-2</v>
      </c>
      <c r="K471" s="98"/>
      <c r="L471" s="98"/>
      <c r="M471" s="98"/>
      <c r="N471" s="98"/>
      <c r="O471" s="98"/>
      <c r="P471" s="98"/>
      <c r="Q471" s="98"/>
      <c r="R471" s="98"/>
      <c r="S471" s="98"/>
      <c r="T471" s="98"/>
      <c r="U471" s="98"/>
      <c r="V471" s="98"/>
      <c r="W471" s="98"/>
      <c r="X471" s="99"/>
    </row>
    <row r="472" spans="2:24" x14ac:dyDescent="0.2">
      <c r="B472" s="153">
        <v>2915000</v>
      </c>
      <c r="C472" s="154">
        <v>659896</v>
      </c>
      <c r="D472" s="153">
        <f t="shared" si="25"/>
        <v>3991</v>
      </c>
      <c r="E472" s="88">
        <f t="shared" si="26"/>
        <v>-520.14000000000033</v>
      </c>
      <c r="F472" s="154">
        <f t="shared" si="28"/>
        <v>1114.2799999999943</v>
      </c>
      <c r="G472" s="153">
        <f t="shared" si="24"/>
        <v>50.412223071046597</v>
      </c>
      <c r="H472" s="88">
        <f t="shared" si="29"/>
        <v>0.30488922841863797</v>
      </c>
      <c r="I472" s="88">
        <f t="shared" si="27"/>
        <v>-3.9735676088619443E-2</v>
      </c>
      <c r="J472" s="154">
        <f t="shared" si="30"/>
        <v>-7.8249045072576906E-2</v>
      </c>
      <c r="K472" s="98"/>
      <c r="L472" s="98"/>
      <c r="M472" s="98"/>
      <c r="N472" s="98"/>
      <c r="O472" s="98"/>
      <c r="P472" s="98"/>
      <c r="Q472" s="98"/>
      <c r="R472" s="98"/>
      <c r="S472" s="98"/>
      <c r="T472" s="98"/>
      <c r="U472" s="98"/>
      <c r="V472" s="98"/>
      <c r="W472" s="98"/>
      <c r="X472" s="99"/>
    </row>
    <row r="473" spans="2:24" x14ac:dyDescent="0.2">
      <c r="B473" s="153">
        <v>2935000</v>
      </c>
      <c r="C473" s="154">
        <v>663859</v>
      </c>
      <c r="D473" s="153">
        <f t="shared" si="25"/>
        <v>3963</v>
      </c>
      <c r="E473" s="88">
        <f t="shared" si="26"/>
        <v>-548.14000000000033</v>
      </c>
      <c r="F473" s="154">
        <f t="shared" si="28"/>
        <v>566.13999999999396</v>
      </c>
      <c r="G473" s="153">
        <f t="shared" si="24"/>
        <v>50.714973262032089</v>
      </c>
      <c r="H473" s="88">
        <f t="shared" si="29"/>
        <v>0.30275019098549194</v>
      </c>
      <c r="I473" s="88">
        <f t="shared" si="27"/>
        <v>-4.1874713521765472E-2</v>
      </c>
      <c r="J473" s="154">
        <f t="shared" si="30"/>
        <v>-8.1610389610384915E-2</v>
      </c>
      <c r="K473" s="98"/>
      <c r="L473" s="98"/>
      <c r="M473" s="98"/>
      <c r="N473" s="98"/>
      <c r="O473" s="98"/>
      <c r="P473" s="98"/>
      <c r="Q473" s="98"/>
      <c r="R473" s="98"/>
      <c r="S473" s="98"/>
      <c r="T473" s="98"/>
      <c r="U473" s="98"/>
      <c r="V473" s="98"/>
      <c r="W473" s="98"/>
      <c r="X473" s="99"/>
    </row>
    <row r="474" spans="2:24" x14ac:dyDescent="0.2">
      <c r="B474" s="153">
        <v>2955000</v>
      </c>
      <c r="C474" s="154">
        <v>667804</v>
      </c>
      <c r="D474" s="153">
        <f t="shared" si="25"/>
        <v>3945</v>
      </c>
      <c r="E474" s="88">
        <f t="shared" si="26"/>
        <v>-566.14000000000033</v>
      </c>
      <c r="F474" s="154">
        <f t="shared" si="28"/>
        <v>-6.3664629124104977E-12</v>
      </c>
      <c r="G474" s="153">
        <f t="shared" si="24"/>
        <v>51.016348357524826</v>
      </c>
      <c r="H474" s="88">
        <f t="shared" si="29"/>
        <v>0.30137509549273744</v>
      </c>
      <c r="I474" s="88">
        <f t="shared" si="27"/>
        <v>-4.3249809014519969E-2</v>
      </c>
      <c r="J474" s="154">
        <f t="shared" si="30"/>
        <v>-8.5124522536285441E-2</v>
      </c>
      <c r="K474" s="98"/>
      <c r="L474" s="98"/>
      <c r="M474" s="98"/>
      <c r="N474" s="98"/>
      <c r="O474" s="98"/>
      <c r="P474" s="98"/>
      <c r="Q474" s="98"/>
      <c r="R474" s="98"/>
      <c r="S474" s="98"/>
      <c r="T474" s="98"/>
      <c r="U474" s="98"/>
      <c r="V474" s="98"/>
      <c r="W474" s="98"/>
      <c r="X474" s="99"/>
    </row>
    <row r="475" spans="2:24" ht="13.5" thickBot="1" x14ac:dyDescent="0.25">
      <c r="B475" s="202">
        <v>2980990</v>
      </c>
      <c r="C475" s="203">
        <v>672923</v>
      </c>
      <c r="D475" s="202"/>
      <c r="E475" s="209"/>
      <c r="F475" s="203"/>
      <c r="G475" s="202">
        <f t="shared" si="24"/>
        <v>51.407410236822003</v>
      </c>
      <c r="H475" s="209"/>
      <c r="I475" s="209"/>
      <c r="J475" s="203"/>
      <c r="K475" s="98"/>
      <c r="L475" s="98"/>
      <c r="M475" s="98"/>
      <c r="N475" s="98"/>
      <c r="O475" s="98"/>
      <c r="P475" s="98"/>
      <c r="Q475" s="98"/>
      <c r="R475" s="98"/>
      <c r="S475" s="98"/>
      <c r="T475" s="98"/>
      <c r="U475" s="98"/>
      <c r="V475" s="98"/>
      <c r="W475" s="98"/>
      <c r="X475" s="99"/>
    </row>
    <row r="476" spans="2:24" x14ac:dyDescent="0.2">
      <c r="B476" s="97"/>
      <c r="C476" s="98"/>
      <c r="D476" s="98"/>
      <c r="E476" s="98"/>
      <c r="F476" s="98"/>
      <c r="G476" s="98"/>
      <c r="H476" s="98"/>
      <c r="I476" s="98"/>
      <c r="J476" s="98"/>
      <c r="K476" s="98"/>
      <c r="L476" s="98"/>
      <c r="M476" s="98"/>
      <c r="N476" s="98"/>
      <c r="O476" s="98"/>
      <c r="P476" s="98"/>
      <c r="Q476" s="98"/>
      <c r="R476" s="98"/>
      <c r="S476" s="98"/>
      <c r="T476" s="98"/>
      <c r="U476" s="98"/>
      <c r="V476" s="98"/>
      <c r="W476" s="98"/>
      <c r="X476" s="99"/>
    </row>
    <row r="477" spans="2:24" ht="13.5" thickBot="1" x14ac:dyDescent="0.25">
      <c r="B477" s="100"/>
      <c r="C477" s="101"/>
      <c r="D477" s="101"/>
      <c r="E477" s="101"/>
      <c r="F477" s="101"/>
      <c r="G477" s="101"/>
      <c r="H477" s="101"/>
      <c r="I477" s="101"/>
      <c r="J477" s="101"/>
      <c r="K477" s="101"/>
      <c r="L477" s="101"/>
      <c r="M477" s="101"/>
      <c r="N477" s="101"/>
      <c r="O477" s="101"/>
      <c r="P477" s="101"/>
      <c r="Q477" s="101"/>
      <c r="R477" s="101"/>
      <c r="S477" s="101"/>
      <c r="T477" s="101"/>
      <c r="U477" s="101"/>
      <c r="V477" s="101"/>
      <c r="W477" s="101"/>
      <c r="X477" s="102"/>
    </row>
  </sheetData>
  <mergeCells count="9">
    <mergeCell ref="B143:V144"/>
    <mergeCell ref="B109:L115"/>
    <mergeCell ref="B121:L128"/>
    <mergeCell ref="C131:C132"/>
    <mergeCell ref="D131:D132"/>
    <mergeCell ref="C133:C134"/>
    <mergeCell ref="D133:D134"/>
    <mergeCell ref="C135:C136"/>
    <mergeCell ref="D135:D136"/>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Y174"/>
  <sheetViews>
    <sheetView workbookViewId="0"/>
  </sheetViews>
  <sheetFormatPr defaultRowHeight="12.75" x14ac:dyDescent="0.2"/>
  <cols>
    <col min="6" max="6" width="9.5703125" bestFit="1" customWidth="1"/>
  </cols>
  <sheetData>
    <row r="2" spans="2:22" ht="26.25" x14ac:dyDescent="0.4">
      <c r="B2" s="139" t="s">
        <v>279</v>
      </c>
    </row>
    <row r="3" spans="2:22" ht="13.5" thickBot="1" x14ac:dyDescent="0.25"/>
    <row r="4" spans="2:22" ht="13.5" thickBot="1" x14ac:dyDescent="0.25">
      <c r="B4" s="103" t="s">
        <v>287</v>
      </c>
      <c r="C4" s="104"/>
      <c r="D4" s="104"/>
      <c r="E4" s="104"/>
      <c r="F4" s="104"/>
      <c r="G4" s="104"/>
      <c r="H4" s="104"/>
      <c r="I4" s="104"/>
      <c r="J4" s="104"/>
      <c r="K4" s="104"/>
      <c r="L4" s="104"/>
      <c r="M4" s="104"/>
      <c r="N4" s="104"/>
      <c r="O4" s="104"/>
      <c r="P4" s="104"/>
      <c r="Q4" s="104"/>
      <c r="R4" s="104"/>
      <c r="S4" s="104"/>
      <c r="T4" s="104"/>
      <c r="U4" s="104"/>
      <c r="V4" s="105"/>
    </row>
    <row r="5" spans="2:22" x14ac:dyDescent="0.2">
      <c r="B5" s="94"/>
      <c r="C5" s="95"/>
      <c r="D5" s="95"/>
      <c r="E5" s="95"/>
      <c r="F5" s="95"/>
      <c r="G5" s="95"/>
      <c r="H5" s="95"/>
      <c r="I5" s="95"/>
      <c r="J5" s="95"/>
      <c r="K5" s="95"/>
      <c r="L5" s="95"/>
      <c r="M5" s="95"/>
      <c r="N5" s="95"/>
      <c r="O5" s="95"/>
      <c r="P5" s="95"/>
      <c r="Q5" s="95"/>
      <c r="R5" s="95"/>
      <c r="S5" s="95"/>
      <c r="T5" s="95"/>
      <c r="U5" s="95"/>
      <c r="V5" s="96"/>
    </row>
    <row r="6" spans="2:22" x14ac:dyDescent="0.2">
      <c r="B6" s="97"/>
      <c r="C6" s="98"/>
      <c r="D6" s="98"/>
      <c r="E6" s="98"/>
      <c r="F6" s="98"/>
      <c r="G6" s="98"/>
      <c r="H6" s="98"/>
      <c r="I6" s="98"/>
      <c r="J6" s="98"/>
      <c r="K6" s="98"/>
      <c r="L6" s="98"/>
      <c r="M6" s="98"/>
      <c r="N6" s="98"/>
      <c r="O6" s="98"/>
      <c r="P6" s="98"/>
      <c r="Q6" s="98"/>
      <c r="R6" s="98"/>
      <c r="S6" s="98"/>
      <c r="T6" s="98"/>
      <c r="U6" s="98"/>
      <c r="V6" s="99"/>
    </row>
    <row r="7" spans="2:22" x14ac:dyDescent="0.2">
      <c r="B7" s="97"/>
      <c r="C7" s="98"/>
      <c r="D7" s="98"/>
      <c r="E7" s="98"/>
      <c r="F7" s="98"/>
      <c r="G7" s="98"/>
      <c r="H7" s="98"/>
      <c r="I7" s="98"/>
      <c r="J7" s="98"/>
      <c r="K7" s="98"/>
      <c r="L7" s="98"/>
      <c r="M7" s="98"/>
      <c r="N7" s="98"/>
      <c r="O7" s="98"/>
      <c r="P7" s="98"/>
      <c r="Q7" s="98"/>
      <c r="R7" s="98"/>
      <c r="S7" s="98"/>
      <c r="T7" s="98"/>
      <c r="U7" s="98"/>
      <c r="V7" s="99"/>
    </row>
    <row r="8" spans="2:22" x14ac:dyDescent="0.2">
      <c r="B8" s="97"/>
      <c r="C8" s="98"/>
      <c r="D8" s="98"/>
      <c r="E8" s="98"/>
      <c r="F8" s="98"/>
      <c r="G8" s="98"/>
      <c r="H8" s="98"/>
      <c r="I8" s="98"/>
      <c r="J8" s="98"/>
      <c r="K8" s="98"/>
      <c r="L8" s="98"/>
      <c r="M8" s="98"/>
      <c r="N8" s="98"/>
      <c r="O8" s="98"/>
      <c r="P8" s="98"/>
      <c r="Q8" s="98"/>
      <c r="R8" s="98"/>
      <c r="S8" s="98"/>
      <c r="T8" s="98"/>
      <c r="U8" s="98"/>
      <c r="V8" s="99"/>
    </row>
    <row r="9" spans="2:22" x14ac:dyDescent="0.2">
      <c r="B9" s="97"/>
      <c r="C9" s="98"/>
      <c r="D9" s="98"/>
      <c r="E9" s="98"/>
      <c r="F9" s="98"/>
      <c r="G9" s="98"/>
      <c r="H9" s="98"/>
      <c r="I9" s="98"/>
      <c r="J9" s="98"/>
      <c r="K9" s="98"/>
      <c r="L9" s="98"/>
      <c r="M9" s="98"/>
      <c r="N9" s="98"/>
      <c r="O9" s="98"/>
      <c r="P9" s="98"/>
      <c r="Q9" s="98"/>
      <c r="R9" s="98"/>
      <c r="S9" s="98"/>
      <c r="T9" s="98"/>
      <c r="U9" s="98"/>
      <c r="V9" s="99"/>
    </row>
    <row r="10" spans="2:22" x14ac:dyDescent="0.2">
      <c r="B10" s="97"/>
      <c r="C10" s="98"/>
      <c r="D10" s="98"/>
      <c r="E10" s="98"/>
      <c r="F10" s="98"/>
      <c r="G10" s="98"/>
      <c r="H10" s="98"/>
      <c r="I10" s="98"/>
      <c r="J10" s="98"/>
      <c r="K10" s="98"/>
      <c r="L10" s="98"/>
      <c r="M10" s="98"/>
      <c r="N10" s="98"/>
      <c r="O10" s="98"/>
      <c r="P10" s="98"/>
      <c r="Q10" s="98"/>
      <c r="R10" s="98"/>
      <c r="S10" s="98"/>
      <c r="T10" s="98"/>
      <c r="U10" s="98"/>
      <c r="V10" s="99"/>
    </row>
    <row r="11" spans="2:22" x14ac:dyDescent="0.2">
      <c r="B11" s="97"/>
      <c r="C11" s="98"/>
      <c r="D11" s="98"/>
      <c r="E11" s="98"/>
      <c r="F11" s="98"/>
      <c r="G11" s="98"/>
      <c r="H11" s="98"/>
      <c r="I11" s="98"/>
      <c r="J11" s="98"/>
      <c r="K11" s="98"/>
      <c r="L11" s="98"/>
      <c r="M11" s="98"/>
      <c r="N11" s="98"/>
      <c r="O11" s="98"/>
      <c r="P11" s="98"/>
      <c r="Q11" s="98"/>
      <c r="R11" s="98"/>
      <c r="S11" s="98"/>
      <c r="T11" s="98"/>
      <c r="U11" s="98"/>
      <c r="V11" s="99"/>
    </row>
    <row r="12" spans="2:22" x14ac:dyDescent="0.2">
      <c r="B12" s="97"/>
      <c r="C12" s="98"/>
      <c r="D12" s="98"/>
      <c r="E12" s="98"/>
      <c r="F12" s="98"/>
      <c r="G12" s="98"/>
      <c r="H12" s="98"/>
      <c r="I12" s="98"/>
      <c r="J12" s="98"/>
      <c r="K12" s="98"/>
      <c r="L12" s="98"/>
      <c r="M12" s="98"/>
      <c r="N12" s="98"/>
      <c r="O12" s="98"/>
      <c r="P12" s="98"/>
      <c r="Q12" s="98"/>
      <c r="R12" s="98"/>
      <c r="S12" s="98"/>
      <c r="T12" s="98"/>
      <c r="U12" s="98"/>
      <c r="V12" s="99"/>
    </row>
    <row r="13" spans="2:22" x14ac:dyDescent="0.2">
      <c r="B13" s="97"/>
      <c r="C13" s="98"/>
      <c r="D13" s="98"/>
      <c r="E13" s="98"/>
      <c r="F13" s="98"/>
      <c r="G13" s="98"/>
      <c r="H13" s="98"/>
      <c r="I13" s="98"/>
      <c r="J13" s="98"/>
      <c r="K13" s="98"/>
      <c r="L13" s="98"/>
      <c r="M13" s="98"/>
      <c r="N13" s="98"/>
      <c r="O13" s="98"/>
      <c r="P13" s="98"/>
      <c r="Q13" s="98"/>
      <c r="R13" s="98"/>
      <c r="S13" s="98"/>
      <c r="T13" s="98"/>
      <c r="U13" s="98"/>
      <c r="V13" s="99"/>
    </row>
    <row r="14" spans="2:22" x14ac:dyDescent="0.2">
      <c r="B14" s="97"/>
      <c r="C14" s="98"/>
      <c r="D14" s="98"/>
      <c r="E14" s="98"/>
      <c r="F14" s="98"/>
      <c r="G14" s="98"/>
      <c r="H14" s="98"/>
      <c r="I14" s="98"/>
      <c r="J14" s="98"/>
      <c r="K14" s="98"/>
      <c r="L14" s="98"/>
      <c r="M14" s="98"/>
      <c r="N14" s="98"/>
      <c r="O14" s="98"/>
      <c r="P14" s="98"/>
      <c r="Q14" s="98"/>
      <c r="R14" s="98"/>
      <c r="S14" s="98"/>
      <c r="T14" s="98"/>
      <c r="U14" s="98"/>
      <c r="V14" s="99"/>
    </row>
    <row r="15" spans="2:22" x14ac:dyDescent="0.2">
      <c r="B15" s="97"/>
      <c r="C15" s="98"/>
      <c r="D15" s="98"/>
      <c r="E15" s="98"/>
      <c r="F15" s="98"/>
      <c r="G15" s="98"/>
      <c r="H15" s="98"/>
      <c r="I15" s="98"/>
      <c r="J15" s="98"/>
      <c r="K15" s="98"/>
      <c r="L15" s="98"/>
      <c r="M15" s="98"/>
      <c r="N15" s="98"/>
      <c r="O15" s="98"/>
      <c r="P15" s="98"/>
      <c r="Q15" s="98"/>
      <c r="R15" s="98"/>
      <c r="S15" s="98"/>
      <c r="T15" s="98"/>
      <c r="U15" s="98"/>
      <c r="V15" s="99"/>
    </row>
    <row r="16" spans="2:22" x14ac:dyDescent="0.2">
      <c r="B16" s="97"/>
      <c r="C16" s="98"/>
      <c r="D16" s="98"/>
      <c r="E16" s="98"/>
      <c r="F16" s="98"/>
      <c r="G16" s="98"/>
      <c r="H16" s="98"/>
      <c r="I16" s="98"/>
      <c r="J16" s="98"/>
      <c r="K16" s="98"/>
      <c r="L16" s="98"/>
      <c r="M16" s="98"/>
      <c r="N16" s="98"/>
      <c r="O16" s="98"/>
      <c r="P16" s="98"/>
      <c r="Q16" s="98"/>
      <c r="R16" s="98"/>
      <c r="S16" s="98"/>
      <c r="T16" s="98"/>
      <c r="U16" s="98"/>
      <c r="V16" s="99"/>
    </row>
    <row r="17" spans="2:22" x14ac:dyDescent="0.2">
      <c r="B17" s="97"/>
      <c r="C17" s="98"/>
      <c r="D17" s="98"/>
      <c r="E17" s="98"/>
      <c r="F17" s="98"/>
      <c r="G17" s="98"/>
      <c r="H17" s="98"/>
      <c r="I17" s="98"/>
      <c r="J17" s="98"/>
      <c r="K17" s="98"/>
      <c r="L17" s="98"/>
      <c r="M17" s="98"/>
      <c r="N17" s="98"/>
      <c r="O17" s="98"/>
      <c r="P17" s="98"/>
      <c r="Q17" s="98"/>
      <c r="R17" s="98"/>
      <c r="S17" s="98"/>
      <c r="T17" s="98"/>
      <c r="U17" s="98"/>
      <c r="V17" s="99"/>
    </row>
    <row r="18" spans="2:22" x14ac:dyDescent="0.2">
      <c r="B18" s="97"/>
      <c r="C18" s="98"/>
      <c r="D18" s="98"/>
      <c r="E18" s="98"/>
      <c r="F18" s="98"/>
      <c r="G18" s="98"/>
      <c r="H18" s="98"/>
      <c r="I18" s="98"/>
      <c r="J18" s="98"/>
      <c r="K18" s="98"/>
      <c r="L18" s="98"/>
      <c r="M18" s="98"/>
      <c r="N18" s="98"/>
      <c r="O18" s="98"/>
      <c r="P18" s="98"/>
      <c r="Q18" s="98"/>
      <c r="R18" s="98"/>
      <c r="S18" s="98"/>
      <c r="T18" s="98"/>
      <c r="U18" s="98"/>
      <c r="V18" s="99"/>
    </row>
    <row r="19" spans="2:22" x14ac:dyDescent="0.2">
      <c r="B19" s="97"/>
      <c r="C19" s="98"/>
      <c r="D19" s="98"/>
      <c r="E19" s="98"/>
      <c r="F19" s="98"/>
      <c r="G19" s="98"/>
      <c r="H19" s="98"/>
      <c r="I19" s="98"/>
      <c r="J19" s="98"/>
      <c r="K19" s="98"/>
      <c r="L19" s="98"/>
      <c r="M19" s="98"/>
      <c r="N19" s="98"/>
      <c r="O19" s="98"/>
      <c r="P19" s="98"/>
      <c r="Q19" s="98"/>
      <c r="R19" s="98"/>
      <c r="S19" s="98"/>
      <c r="T19" s="98"/>
      <c r="U19" s="98"/>
      <c r="V19" s="99"/>
    </row>
    <row r="20" spans="2:22" x14ac:dyDescent="0.2">
      <c r="B20" s="97"/>
      <c r="C20" s="98"/>
      <c r="D20" s="98"/>
      <c r="E20" s="98"/>
      <c r="F20" s="98"/>
      <c r="G20" s="98"/>
      <c r="H20" s="98"/>
      <c r="I20" s="98"/>
      <c r="J20" s="98"/>
      <c r="K20" s="98"/>
      <c r="L20" s="98"/>
      <c r="M20" s="98"/>
      <c r="N20" s="98"/>
      <c r="O20" s="98"/>
      <c r="P20" s="98"/>
      <c r="Q20" s="98"/>
      <c r="R20" s="98"/>
      <c r="S20" s="98"/>
      <c r="T20" s="98"/>
      <c r="U20" s="98"/>
      <c r="V20" s="99"/>
    </row>
    <row r="21" spans="2:22" x14ac:dyDescent="0.2">
      <c r="B21" s="97"/>
      <c r="C21" s="98"/>
      <c r="D21" s="98"/>
      <c r="E21" s="98"/>
      <c r="F21" s="98"/>
      <c r="G21" s="98"/>
      <c r="H21" s="98"/>
      <c r="I21" s="98"/>
      <c r="J21" s="98"/>
      <c r="K21" s="98"/>
      <c r="L21" s="98"/>
      <c r="M21" s="98"/>
      <c r="N21" s="98"/>
      <c r="O21" s="98"/>
      <c r="P21" s="98"/>
      <c r="Q21" s="98"/>
      <c r="R21" s="98"/>
      <c r="S21" s="98"/>
      <c r="T21" s="98"/>
      <c r="U21" s="98"/>
      <c r="V21" s="99"/>
    </row>
    <row r="22" spans="2:22" x14ac:dyDescent="0.2">
      <c r="B22" s="97"/>
      <c r="C22" s="98"/>
      <c r="D22" s="98"/>
      <c r="E22" s="98"/>
      <c r="F22" s="98"/>
      <c r="G22" s="98"/>
      <c r="H22" s="98"/>
      <c r="I22" s="98"/>
      <c r="J22" s="98"/>
      <c r="K22" s="98"/>
      <c r="L22" s="98"/>
      <c r="M22" s="98"/>
      <c r="N22" s="98"/>
      <c r="O22" s="98"/>
      <c r="P22" s="98"/>
      <c r="Q22" s="98"/>
      <c r="R22" s="98"/>
      <c r="S22" s="98"/>
      <c r="T22" s="98"/>
      <c r="U22" s="98"/>
      <c r="V22" s="99"/>
    </row>
    <row r="23" spans="2:22" x14ac:dyDescent="0.2">
      <c r="B23" s="97"/>
      <c r="C23" s="98"/>
      <c r="D23" s="98"/>
      <c r="E23" s="98"/>
      <c r="F23" s="98"/>
      <c r="G23" s="98"/>
      <c r="H23" s="98"/>
      <c r="I23" s="98"/>
      <c r="J23" s="98"/>
      <c r="K23" s="98"/>
      <c r="L23" s="98"/>
      <c r="M23" s="98"/>
      <c r="N23" s="98"/>
      <c r="O23" s="98"/>
      <c r="P23" s="98"/>
      <c r="Q23" s="98"/>
      <c r="R23" s="98"/>
      <c r="S23" s="98"/>
      <c r="T23" s="98"/>
      <c r="U23" s="98"/>
      <c r="V23" s="99"/>
    </row>
    <row r="24" spans="2:22" x14ac:dyDescent="0.2">
      <c r="B24" s="97"/>
      <c r="C24" s="98"/>
      <c r="D24" s="98"/>
      <c r="E24" s="98"/>
      <c r="F24" s="98"/>
      <c r="G24" s="98"/>
      <c r="H24" s="98"/>
      <c r="I24" s="98"/>
      <c r="J24" s="98"/>
      <c r="K24" s="98"/>
      <c r="L24" s="98"/>
      <c r="M24" s="98"/>
      <c r="N24" s="98"/>
      <c r="O24" s="98"/>
      <c r="P24" s="98"/>
      <c r="Q24" s="98"/>
      <c r="R24" s="98"/>
      <c r="S24" s="98"/>
      <c r="T24" s="98"/>
      <c r="U24" s="98"/>
      <c r="V24" s="99"/>
    </row>
    <row r="25" spans="2:22" x14ac:dyDescent="0.2">
      <c r="B25" s="97"/>
      <c r="C25" s="98"/>
      <c r="D25" s="98"/>
      <c r="E25" s="98"/>
      <c r="F25" s="98"/>
      <c r="G25" s="98"/>
      <c r="H25" s="98"/>
      <c r="I25" s="98"/>
      <c r="J25" s="98"/>
      <c r="K25" s="98"/>
      <c r="L25" s="98"/>
      <c r="M25" s="98"/>
      <c r="N25" s="98"/>
      <c r="O25" s="98"/>
      <c r="P25" s="98"/>
      <c r="Q25" s="98"/>
      <c r="R25" s="98"/>
      <c r="S25" s="98"/>
      <c r="T25" s="98"/>
      <c r="U25" s="98"/>
      <c r="V25" s="99"/>
    </row>
    <row r="26" spans="2:22" x14ac:dyDescent="0.2">
      <c r="B26" s="97"/>
      <c r="C26" s="98"/>
      <c r="D26" s="98"/>
      <c r="E26" s="98"/>
      <c r="F26" s="98"/>
      <c r="G26" s="98"/>
      <c r="H26" s="98"/>
      <c r="I26" s="98"/>
      <c r="J26" s="98"/>
      <c r="K26" s="98"/>
      <c r="L26" s="98"/>
      <c r="M26" s="98"/>
      <c r="N26" s="98"/>
      <c r="O26" s="98"/>
      <c r="P26" s="98"/>
      <c r="Q26" s="98"/>
      <c r="R26" s="98"/>
      <c r="S26" s="98"/>
      <c r="T26" s="98"/>
      <c r="U26" s="98"/>
      <c r="V26" s="99"/>
    </row>
    <row r="27" spans="2:22" x14ac:dyDescent="0.2">
      <c r="B27" s="97"/>
      <c r="C27" s="98"/>
      <c r="D27" s="98"/>
      <c r="E27" s="98"/>
      <c r="F27" s="98"/>
      <c r="G27" s="98"/>
      <c r="H27" s="98"/>
      <c r="I27" s="98"/>
      <c r="J27" s="98"/>
      <c r="K27" s="98"/>
      <c r="L27" s="98"/>
      <c r="M27" s="98"/>
      <c r="N27" s="98"/>
      <c r="O27" s="98"/>
      <c r="P27" s="98"/>
      <c r="Q27" s="98"/>
      <c r="R27" s="98"/>
      <c r="S27" s="98"/>
      <c r="T27" s="98"/>
      <c r="U27" s="98"/>
      <c r="V27" s="99"/>
    </row>
    <row r="28" spans="2:22" x14ac:dyDescent="0.2">
      <c r="B28" s="97"/>
      <c r="C28" s="98"/>
      <c r="D28" s="98"/>
      <c r="E28" s="98"/>
      <c r="F28" s="98"/>
      <c r="G28" s="98"/>
      <c r="H28" s="98"/>
      <c r="I28" s="98"/>
      <c r="J28" s="98"/>
      <c r="K28" s="98"/>
      <c r="L28" s="98"/>
      <c r="M28" s="98"/>
      <c r="N28" s="98"/>
      <c r="O28" s="98"/>
      <c r="P28" s="98"/>
      <c r="Q28" s="98"/>
      <c r="R28" s="98"/>
      <c r="S28" s="98"/>
      <c r="T28" s="98"/>
      <c r="U28" s="98"/>
      <c r="V28" s="99"/>
    </row>
    <row r="29" spans="2:22" x14ac:dyDescent="0.2">
      <c r="B29" s="97"/>
      <c r="C29" s="98"/>
      <c r="D29" s="98"/>
      <c r="E29" s="98"/>
      <c r="F29" s="98"/>
      <c r="G29" s="98"/>
      <c r="H29" s="98"/>
      <c r="I29" s="98"/>
      <c r="J29" s="98"/>
      <c r="K29" s="98"/>
      <c r="L29" s="98"/>
      <c r="M29" s="98"/>
      <c r="N29" s="98"/>
      <c r="O29" s="98"/>
      <c r="P29" s="98"/>
      <c r="Q29" s="98"/>
      <c r="R29" s="98"/>
      <c r="S29" s="98"/>
      <c r="T29" s="98"/>
      <c r="U29" s="98"/>
      <c r="V29" s="99"/>
    </row>
    <row r="30" spans="2:22" x14ac:dyDescent="0.2">
      <c r="B30" s="97"/>
      <c r="C30" s="98"/>
      <c r="D30" s="98"/>
      <c r="E30" s="98"/>
      <c r="F30" s="98"/>
      <c r="G30" s="98"/>
      <c r="H30" s="98"/>
      <c r="I30" s="98"/>
      <c r="J30" s="98"/>
      <c r="K30" s="98"/>
      <c r="L30" s="98"/>
      <c r="M30" s="98"/>
      <c r="N30" s="98"/>
      <c r="O30" s="98"/>
      <c r="P30" s="98"/>
      <c r="Q30" s="98"/>
      <c r="R30" s="98"/>
      <c r="S30" s="98"/>
      <c r="T30" s="98"/>
      <c r="U30" s="98"/>
      <c r="V30" s="99"/>
    </row>
    <row r="31" spans="2:22" x14ac:dyDescent="0.2">
      <c r="B31" s="97"/>
      <c r="C31" s="98"/>
      <c r="D31" s="98"/>
      <c r="E31" s="98"/>
      <c r="F31" s="98"/>
      <c r="G31" s="98"/>
      <c r="H31" s="98"/>
      <c r="I31" s="98"/>
      <c r="J31" s="98"/>
      <c r="K31" s="98"/>
      <c r="L31" s="98"/>
      <c r="M31" s="98"/>
      <c r="N31" s="98"/>
      <c r="O31" s="98"/>
      <c r="P31" s="98"/>
      <c r="Q31" s="98"/>
      <c r="R31" s="98"/>
      <c r="S31" s="98"/>
      <c r="T31" s="98"/>
      <c r="U31" s="98"/>
      <c r="V31" s="99"/>
    </row>
    <row r="32" spans="2:22" x14ac:dyDescent="0.2">
      <c r="B32" s="97"/>
      <c r="C32" s="98"/>
      <c r="D32" s="98"/>
      <c r="E32" s="98"/>
      <c r="F32" s="98"/>
      <c r="G32" s="98"/>
      <c r="H32" s="98"/>
      <c r="I32" s="98"/>
      <c r="J32" s="98"/>
      <c r="K32" s="98"/>
      <c r="L32" s="98"/>
      <c r="M32" s="98"/>
      <c r="N32" s="98"/>
      <c r="O32" s="98"/>
      <c r="P32" s="98"/>
      <c r="Q32" s="98"/>
      <c r="R32" s="98"/>
      <c r="S32" s="98"/>
      <c r="T32" s="98"/>
      <c r="U32" s="98"/>
      <c r="V32" s="99"/>
    </row>
    <row r="33" spans="2:22" x14ac:dyDescent="0.2">
      <c r="B33" s="97"/>
      <c r="C33" s="98"/>
      <c r="D33" s="98"/>
      <c r="E33" s="98"/>
      <c r="F33" s="98"/>
      <c r="G33" s="98"/>
      <c r="H33" s="98"/>
      <c r="I33" s="98"/>
      <c r="J33" s="98"/>
      <c r="K33" s="98"/>
      <c r="L33" s="98"/>
      <c r="M33" s="98"/>
      <c r="N33" s="98"/>
      <c r="O33" s="98"/>
      <c r="P33" s="98"/>
      <c r="Q33" s="98"/>
      <c r="R33" s="98"/>
      <c r="S33" s="98"/>
      <c r="T33" s="98"/>
      <c r="U33" s="98"/>
      <c r="V33" s="99"/>
    </row>
    <row r="34" spans="2:22" x14ac:dyDescent="0.2">
      <c r="B34" s="97"/>
      <c r="C34" s="98"/>
      <c r="D34" s="98"/>
      <c r="E34" s="98"/>
      <c r="F34" s="98"/>
      <c r="G34" s="98"/>
      <c r="H34" s="98"/>
      <c r="I34" s="98"/>
      <c r="J34" s="98"/>
      <c r="K34" s="98"/>
      <c r="L34" s="98"/>
      <c r="M34" s="98"/>
      <c r="N34" s="98"/>
      <c r="O34" s="98"/>
      <c r="P34" s="98"/>
      <c r="Q34" s="98"/>
      <c r="R34" s="98"/>
      <c r="S34" s="98"/>
      <c r="T34" s="98"/>
      <c r="U34" s="98"/>
      <c r="V34" s="99"/>
    </row>
    <row r="35" spans="2:22" x14ac:dyDescent="0.2">
      <c r="B35" s="97"/>
      <c r="C35" s="98"/>
      <c r="D35" s="98"/>
      <c r="E35" s="98"/>
      <c r="F35" s="98"/>
      <c r="G35" s="98"/>
      <c r="H35" s="98"/>
      <c r="I35" s="98"/>
      <c r="J35" s="98"/>
      <c r="K35" s="98"/>
      <c r="L35" s="98"/>
      <c r="M35" s="98"/>
      <c r="N35" s="98"/>
      <c r="O35" s="98"/>
      <c r="P35" s="98"/>
      <c r="Q35" s="98"/>
      <c r="R35" s="98"/>
      <c r="S35" s="98"/>
      <c r="T35" s="98"/>
      <c r="U35" s="98"/>
      <c r="V35" s="99"/>
    </row>
    <row r="36" spans="2:22" x14ac:dyDescent="0.2">
      <c r="B36" s="97"/>
      <c r="C36" s="98"/>
      <c r="D36" s="98"/>
      <c r="E36" s="98"/>
      <c r="F36" s="98"/>
      <c r="G36" s="98"/>
      <c r="H36" s="98"/>
      <c r="I36" s="98"/>
      <c r="J36" s="98"/>
      <c r="K36" s="98"/>
      <c r="L36" s="98"/>
      <c r="M36" s="98"/>
      <c r="N36" s="98"/>
      <c r="O36" s="98"/>
      <c r="P36" s="98"/>
      <c r="Q36" s="98"/>
      <c r="R36" s="98"/>
      <c r="S36" s="98"/>
      <c r="T36" s="98"/>
      <c r="U36" s="98"/>
      <c r="V36" s="99"/>
    </row>
    <row r="37" spans="2:22" x14ac:dyDescent="0.2">
      <c r="B37" s="97"/>
      <c r="C37" s="98"/>
      <c r="D37" s="98"/>
      <c r="E37" s="98"/>
      <c r="F37" s="98"/>
      <c r="G37" s="98"/>
      <c r="H37" s="98"/>
      <c r="I37" s="98"/>
      <c r="J37" s="98"/>
      <c r="K37" s="98"/>
      <c r="L37" s="98"/>
      <c r="M37" s="98"/>
      <c r="N37" s="98"/>
      <c r="O37" s="98"/>
      <c r="P37" s="98"/>
      <c r="Q37" s="98"/>
      <c r="R37" s="98"/>
      <c r="S37" s="98"/>
      <c r="T37" s="98"/>
      <c r="U37" s="98"/>
      <c r="V37" s="99"/>
    </row>
    <row r="38" spans="2:22" x14ac:dyDescent="0.2">
      <c r="B38" s="97"/>
      <c r="C38" s="98"/>
      <c r="D38" s="98"/>
      <c r="E38" s="98"/>
      <c r="F38" s="98"/>
      <c r="G38" s="98"/>
      <c r="H38" s="98"/>
      <c r="I38" s="98"/>
      <c r="J38" s="98"/>
      <c r="K38" s="98"/>
      <c r="L38" s="98"/>
      <c r="M38" s="98"/>
      <c r="N38" s="98"/>
      <c r="O38" s="98"/>
      <c r="P38" s="98"/>
      <c r="Q38" s="98"/>
      <c r="R38" s="98"/>
      <c r="S38" s="98"/>
      <c r="T38" s="98"/>
      <c r="U38" s="98"/>
      <c r="V38" s="99"/>
    </row>
    <row r="39" spans="2:22" x14ac:dyDescent="0.2">
      <c r="B39" s="97"/>
      <c r="C39" s="98"/>
      <c r="D39" s="98"/>
      <c r="E39" s="98"/>
      <c r="F39" s="98"/>
      <c r="G39" s="98"/>
      <c r="H39" s="98"/>
      <c r="I39" s="98"/>
      <c r="J39" s="98"/>
      <c r="K39" s="98"/>
      <c r="L39" s="98"/>
      <c r="M39" s="98"/>
      <c r="N39" s="98"/>
      <c r="O39" s="98"/>
      <c r="P39" s="98"/>
      <c r="Q39" s="98"/>
      <c r="R39" s="98"/>
      <c r="S39" s="98"/>
      <c r="T39" s="98"/>
      <c r="U39" s="98"/>
      <c r="V39" s="99"/>
    </row>
    <row r="40" spans="2:22" x14ac:dyDescent="0.2">
      <c r="B40" s="97"/>
      <c r="C40" s="98"/>
      <c r="D40" s="98"/>
      <c r="E40" s="98"/>
      <c r="F40" s="98"/>
      <c r="G40" s="98"/>
      <c r="H40" s="98"/>
      <c r="I40" s="98"/>
      <c r="J40" s="98"/>
      <c r="K40" s="98"/>
      <c r="L40" s="98"/>
      <c r="M40" s="98"/>
      <c r="N40" s="98"/>
      <c r="O40" s="98"/>
      <c r="P40" s="98"/>
      <c r="Q40" s="98"/>
      <c r="R40" s="98"/>
      <c r="S40" s="98"/>
      <c r="T40" s="98"/>
      <c r="U40" s="98"/>
      <c r="V40" s="99"/>
    </row>
    <row r="41" spans="2:22" x14ac:dyDescent="0.2">
      <c r="B41" s="97"/>
      <c r="C41" s="98"/>
      <c r="D41" s="98"/>
      <c r="E41" s="98"/>
      <c r="F41" s="98"/>
      <c r="G41" s="98"/>
      <c r="H41" s="98"/>
      <c r="I41" s="98"/>
      <c r="J41" s="98"/>
      <c r="K41" s="98"/>
      <c r="L41" s="98"/>
      <c r="M41" s="98"/>
      <c r="N41" s="98"/>
      <c r="O41" s="98"/>
      <c r="P41" s="98"/>
      <c r="Q41" s="98"/>
      <c r="R41" s="98"/>
      <c r="S41" s="98"/>
      <c r="T41" s="98"/>
      <c r="U41" s="98"/>
      <c r="V41" s="99"/>
    </row>
    <row r="42" spans="2:22" x14ac:dyDescent="0.2">
      <c r="B42" s="97"/>
      <c r="C42" s="98"/>
      <c r="D42" s="98"/>
      <c r="E42" s="98"/>
      <c r="F42" s="98"/>
      <c r="G42" s="98"/>
      <c r="H42" s="98"/>
      <c r="I42" s="98"/>
      <c r="J42" s="98"/>
      <c r="K42" s="98"/>
      <c r="L42" s="98"/>
      <c r="M42" s="98"/>
      <c r="N42" s="98"/>
      <c r="O42" s="98"/>
      <c r="P42" s="98"/>
      <c r="Q42" s="98"/>
      <c r="R42" s="98"/>
      <c r="S42" s="98"/>
      <c r="T42" s="98"/>
      <c r="U42" s="98"/>
      <c r="V42" s="99"/>
    </row>
    <row r="43" spans="2:22" x14ac:dyDescent="0.2">
      <c r="B43" s="97"/>
      <c r="C43" s="98"/>
      <c r="D43" s="98"/>
      <c r="E43" s="98"/>
      <c r="F43" s="98"/>
      <c r="G43" s="98"/>
      <c r="H43" s="98"/>
      <c r="I43" s="98"/>
      <c r="J43" s="98"/>
      <c r="K43" s="98"/>
      <c r="L43" s="98"/>
      <c r="M43" s="98"/>
      <c r="N43" s="98"/>
      <c r="O43" s="98"/>
      <c r="P43" s="98"/>
      <c r="Q43" s="98"/>
      <c r="R43" s="98"/>
      <c r="S43" s="98"/>
      <c r="T43" s="98"/>
      <c r="U43" s="98"/>
      <c r="V43" s="99"/>
    </row>
    <row r="44" spans="2:22" x14ac:dyDescent="0.2">
      <c r="B44" s="97"/>
      <c r="C44" s="98"/>
      <c r="D44" s="98"/>
      <c r="E44" s="98"/>
      <c r="F44" s="98"/>
      <c r="G44" s="98"/>
      <c r="H44" s="98"/>
      <c r="I44" s="98"/>
      <c r="J44" s="98"/>
      <c r="K44" s="98"/>
      <c r="L44" s="98"/>
      <c r="M44" s="98"/>
      <c r="N44" s="98"/>
      <c r="O44" s="98"/>
      <c r="P44" s="98"/>
      <c r="Q44" s="98"/>
      <c r="R44" s="98"/>
      <c r="S44" s="98"/>
      <c r="T44" s="98"/>
      <c r="U44" s="98"/>
      <c r="V44" s="99"/>
    </row>
    <row r="45" spans="2:22" x14ac:dyDescent="0.2">
      <c r="B45" s="97"/>
      <c r="C45" s="98"/>
      <c r="D45" s="98"/>
      <c r="E45" s="98"/>
      <c r="F45" s="98"/>
      <c r="G45" s="98"/>
      <c r="H45" s="98"/>
      <c r="I45" s="98"/>
      <c r="J45" s="98"/>
      <c r="K45" s="98"/>
      <c r="L45" s="98"/>
      <c r="M45" s="98"/>
      <c r="N45" s="98"/>
      <c r="O45" s="98"/>
      <c r="P45" s="98"/>
      <c r="Q45" s="98"/>
      <c r="R45" s="98"/>
      <c r="S45" s="98"/>
      <c r="T45" s="98"/>
      <c r="U45" s="98"/>
      <c r="V45" s="99"/>
    </row>
    <row r="46" spans="2:22" x14ac:dyDescent="0.2">
      <c r="B46" s="97"/>
      <c r="C46" s="98"/>
      <c r="D46" s="98"/>
      <c r="E46" s="98"/>
      <c r="F46" s="98"/>
      <c r="G46" s="98"/>
      <c r="H46" s="98"/>
      <c r="I46" s="98"/>
      <c r="J46" s="98"/>
      <c r="K46" s="98"/>
      <c r="L46" s="98"/>
      <c r="M46" s="98"/>
      <c r="N46" s="98"/>
      <c r="O46" s="98"/>
      <c r="P46" s="98"/>
      <c r="Q46" s="98"/>
      <c r="R46" s="98"/>
      <c r="S46" s="98"/>
      <c r="T46" s="98"/>
      <c r="U46" s="98"/>
      <c r="V46" s="99"/>
    </row>
    <row r="47" spans="2:22" x14ac:dyDescent="0.2">
      <c r="B47" s="97"/>
      <c r="C47" s="98"/>
      <c r="D47" s="98"/>
      <c r="E47" s="98"/>
      <c r="F47" s="98"/>
      <c r="G47" s="98"/>
      <c r="H47" s="98"/>
      <c r="I47" s="98"/>
      <c r="J47" s="98"/>
      <c r="K47" s="98"/>
      <c r="L47" s="98"/>
      <c r="M47" s="98"/>
      <c r="N47" s="98"/>
      <c r="O47" s="98"/>
      <c r="P47" s="98"/>
      <c r="Q47" s="98"/>
      <c r="R47" s="98"/>
      <c r="S47" s="98"/>
      <c r="T47" s="98"/>
      <c r="U47" s="98"/>
      <c r="V47" s="99"/>
    </row>
    <row r="48" spans="2:22" x14ac:dyDescent="0.2">
      <c r="B48" s="97"/>
      <c r="C48" s="98"/>
      <c r="D48" s="98"/>
      <c r="E48" s="98"/>
      <c r="F48" s="98"/>
      <c r="G48" s="98"/>
      <c r="H48" s="98"/>
      <c r="I48" s="98"/>
      <c r="J48" s="98"/>
      <c r="K48" s="98"/>
      <c r="L48" s="98"/>
      <c r="M48" s="98"/>
      <c r="N48" s="98"/>
      <c r="O48" s="98"/>
      <c r="P48" s="98"/>
      <c r="Q48" s="98"/>
      <c r="R48" s="98"/>
      <c r="S48" s="98"/>
      <c r="T48" s="98"/>
      <c r="U48" s="98"/>
      <c r="V48" s="99"/>
    </row>
    <row r="49" spans="2:22" x14ac:dyDescent="0.2">
      <c r="B49" s="97"/>
      <c r="C49" s="98"/>
      <c r="D49" s="98"/>
      <c r="E49" s="98"/>
      <c r="F49" s="98"/>
      <c r="G49" s="98"/>
      <c r="H49" s="98"/>
      <c r="I49" s="98"/>
      <c r="J49" s="98"/>
      <c r="K49" s="98"/>
      <c r="L49" s="98"/>
      <c r="M49" s="98"/>
      <c r="N49" s="98"/>
      <c r="O49" s="98"/>
      <c r="P49" s="98"/>
      <c r="Q49" s="98"/>
      <c r="R49" s="98"/>
      <c r="S49" s="98"/>
      <c r="T49" s="98"/>
      <c r="U49" s="98"/>
      <c r="V49" s="99"/>
    </row>
    <row r="50" spans="2:22" x14ac:dyDescent="0.2">
      <c r="B50" s="97"/>
      <c r="C50" s="98"/>
      <c r="D50" s="98"/>
      <c r="E50" s="98"/>
      <c r="F50" s="98"/>
      <c r="G50" s="98"/>
      <c r="H50" s="98"/>
      <c r="I50" s="98"/>
      <c r="J50" s="98"/>
      <c r="K50" s="98"/>
      <c r="L50" s="98"/>
      <c r="M50" s="98"/>
      <c r="N50" s="98"/>
      <c r="O50" s="98"/>
      <c r="P50" s="98"/>
      <c r="Q50" s="98"/>
      <c r="R50" s="98"/>
      <c r="S50" s="98"/>
      <c r="T50" s="98"/>
      <c r="U50" s="98"/>
      <c r="V50" s="99"/>
    </row>
    <row r="51" spans="2:22" x14ac:dyDescent="0.2">
      <c r="B51" s="97"/>
      <c r="C51" s="98"/>
      <c r="D51" s="98"/>
      <c r="E51" s="98"/>
      <c r="F51" s="98"/>
      <c r="G51" s="98"/>
      <c r="H51" s="98"/>
      <c r="I51" s="98"/>
      <c r="J51" s="98"/>
      <c r="K51" s="98"/>
      <c r="L51" s="98"/>
      <c r="M51" s="98"/>
      <c r="N51" s="98"/>
      <c r="O51" s="98"/>
      <c r="P51" s="98"/>
      <c r="Q51" s="98"/>
      <c r="R51" s="98"/>
      <c r="S51" s="98"/>
      <c r="T51" s="98"/>
      <c r="U51" s="98"/>
      <c r="V51" s="99"/>
    </row>
    <row r="52" spans="2:22" x14ac:dyDescent="0.2">
      <c r="B52" s="97"/>
      <c r="C52" s="98"/>
      <c r="D52" s="98"/>
      <c r="E52" s="98"/>
      <c r="F52" s="98"/>
      <c r="G52" s="98"/>
      <c r="H52" s="98"/>
      <c r="I52" s="98"/>
      <c r="J52" s="98"/>
      <c r="K52" s="98"/>
      <c r="L52" s="98"/>
      <c r="M52" s="98"/>
      <c r="N52" s="98"/>
      <c r="O52" s="98"/>
      <c r="P52" s="98"/>
      <c r="Q52" s="98"/>
      <c r="R52" s="98"/>
      <c r="S52" s="98"/>
      <c r="T52" s="98"/>
      <c r="U52" s="98"/>
      <c r="V52" s="99"/>
    </row>
    <row r="53" spans="2:22" ht="13.5" thickBot="1" x14ac:dyDescent="0.25">
      <c r="B53" s="100"/>
      <c r="C53" s="101"/>
      <c r="D53" s="101"/>
      <c r="E53" s="101"/>
      <c r="F53" s="101"/>
      <c r="G53" s="101"/>
      <c r="H53" s="101"/>
      <c r="I53" s="101"/>
      <c r="J53" s="101"/>
      <c r="K53" s="101"/>
      <c r="L53" s="101"/>
      <c r="M53" s="101"/>
      <c r="N53" s="101"/>
      <c r="O53" s="101"/>
      <c r="P53" s="101"/>
      <c r="Q53" s="101"/>
      <c r="R53" s="101"/>
      <c r="S53" s="101"/>
      <c r="T53" s="101"/>
      <c r="U53" s="101"/>
      <c r="V53" s="102"/>
    </row>
    <row r="54" spans="2:22" ht="13.5" thickBot="1" x14ac:dyDescent="0.25">
      <c r="B54" s="103" t="s">
        <v>288</v>
      </c>
      <c r="C54" s="106"/>
      <c r="D54" s="104"/>
      <c r="E54" s="104"/>
      <c r="F54" s="104"/>
      <c r="G54" s="104"/>
      <c r="H54" s="104"/>
      <c r="I54" s="104"/>
      <c r="J54" s="104"/>
      <c r="K54" s="104"/>
      <c r="L54" s="104"/>
      <c r="M54" s="104"/>
      <c r="N54" s="104"/>
      <c r="O54" s="104"/>
      <c r="P54" s="104"/>
      <c r="Q54" s="104"/>
      <c r="R54" s="104"/>
      <c r="S54" s="104"/>
      <c r="T54" s="104"/>
      <c r="U54" s="104"/>
      <c r="V54" s="105"/>
    </row>
    <row r="55" spans="2:22" x14ac:dyDescent="0.2">
      <c r="B55" s="94"/>
      <c r="C55" s="95"/>
      <c r="D55" s="95"/>
      <c r="E55" s="95"/>
      <c r="F55" s="95"/>
      <c r="G55" s="95"/>
      <c r="H55" s="95"/>
      <c r="I55" s="95"/>
      <c r="J55" s="95"/>
      <c r="K55" s="95"/>
      <c r="L55" s="95"/>
      <c r="M55" s="95"/>
      <c r="N55" s="95"/>
      <c r="O55" s="95"/>
      <c r="P55" s="95"/>
      <c r="Q55" s="95"/>
      <c r="R55" s="95"/>
      <c r="S55" s="95"/>
      <c r="T55" s="95"/>
      <c r="U55" s="95"/>
      <c r="V55" s="96"/>
    </row>
    <row r="56" spans="2:22" x14ac:dyDescent="0.2">
      <c r="B56" s="133"/>
      <c r="C56" s="98"/>
      <c r="D56" s="98"/>
      <c r="E56" s="98"/>
      <c r="F56" s="98"/>
      <c r="G56" s="98"/>
      <c r="H56" s="98"/>
      <c r="I56" s="98"/>
      <c r="J56" s="98"/>
      <c r="K56" s="98"/>
      <c r="L56" s="98"/>
      <c r="M56" s="98"/>
      <c r="N56" s="98"/>
      <c r="O56" s="98"/>
      <c r="P56" s="98"/>
      <c r="Q56" s="98"/>
      <c r="R56" s="98"/>
      <c r="S56" s="98"/>
      <c r="T56" s="98"/>
      <c r="U56" s="98"/>
      <c r="V56" s="99"/>
    </row>
    <row r="57" spans="2:22" x14ac:dyDescent="0.2">
      <c r="B57" s="97"/>
      <c r="C57" s="98"/>
      <c r="D57" s="98"/>
      <c r="E57" s="98"/>
      <c r="F57" s="98"/>
      <c r="G57" s="98"/>
      <c r="H57" s="98"/>
      <c r="I57" s="98"/>
      <c r="J57" s="98"/>
      <c r="K57" s="98"/>
      <c r="L57" s="98"/>
      <c r="M57" s="98"/>
      <c r="N57" s="98"/>
      <c r="O57" s="98"/>
      <c r="P57" s="98"/>
      <c r="Q57" s="98"/>
      <c r="R57" s="98"/>
      <c r="S57" s="98"/>
      <c r="T57" s="98"/>
      <c r="U57" s="98"/>
      <c r="V57" s="99"/>
    </row>
    <row r="58" spans="2:22" x14ac:dyDescent="0.2">
      <c r="B58" s="97"/>
      <c r="C58" s="98"/>
      <c r="D58" s="98"/>
      <c r="E58" s="98"/>
      <c r="F58" s="98"/>
      <c r="G58" s="98"/>
      <c r="H58" s="98"/>
      <c r="I58" s="98"/>
      <c r="J58" s="98"/>
      <c r="K58" s="98"/>
      <c r="L58" s="98"/>
      <c r="M58" s="98"/>
      <c r="N58" s="98"/>
      <c r="O58" s="98"/>
      <c r="P58" s="98"/>
      <c r="Q58" s="98"/>
      <c r="R58" s="98"/>
      <c r="S58" s="98"/>
      <c r="T58" s="98"/>
      <c r="U58" s="98"/>
      <c r="V58" s="99"/>
    </row>
    <row r="59" spans="2:22" x14ac:dyDescent="0.2">
      <c r="B59" s="97"/>
      <c r="C59" s="98"/>
      <c r="D59" s="98"/>
      <c r="E59" s="98"/>
      <c r="F59" s="98"/>
      <c r="G59" s="98"/>
      <c r="H59" s="98"/>
      <c r="I59" s="98"/>
      <c r="J59" s="98"/>
      <c r="K59" s="98"/>
      <c r="L59" s="98"/>
      <c r="M59" s="98"/>
      <c r="N59" s="98"/>
      <c r="O59" s="98"/>
      <c r="P59" s="98"/>
      <c r="Q59" s="98"/>
      <c r="R59" s="98"/>
      <c r="S59" s="98"/>
      <c r="T59" s="98"/>
      <c r="U59" s="98"/>
      <c r="V59" s="99"/>
    </row>
    <row r="60" spans="2:22" x14ac:dyDescent="0.2">
      <c r="B60" s="97"/>
      <c r="C60" s="98"/>
      <c r="D60" s="98"/>
      <c r="E60" s="98"/>
      <c r="F60" s="98"/>
      <c r="G60" s="98"/>
      <c r="H60" s="98"/>
      <c r="I60" s="98"/>
      <c r="J60" s="98"/>
      <c r="K60" s="98"/>
      <c r="L60" s="98"/>
      <c r="M60" s="98"/>
      <c r="N60" s="98"/>
      <c r="O60" s="98"/>
      <c r="P60" s="98"/>
      <c r="Q60" s="98"/>
      <c r="R60" s="98"/>
      <c r="S60" s="98"/>
      <c r="T60" s="98"/>
      <c r="U60" s="98"/>
      <c r="V60" s="99"/>
    </row>
    <row r="61" spans="2:22" x14ac:dyDescent="0.2">
      <c r="B61" s="97"/>
      <c r="C61" s="98"/>
      <c r="D61" s="98"/>
      <c r="E61" s="98"/>
      <c r="F61" s="98"/>
      <c r="G61" s="98"/>
      <c r="H61" s="98"/>
      <c r="I61" s="98"/>
      <c r="J61" s="98"/>
      <c r="K61" s="98"/>
      <c r="L61" s="98"/>
      <c r="M61" s="98"/>
      <c r="N61" s="98"/>
      <c r="O61" s="98"/>
      <c r="P61" s="98"/>
      <c r="Q61" s="98"/>
      <c r="R61" s="98"/>
      <c r="S61" s="98"/>
      <c r="T61" s="98"/>
      <c r="U61" s="98"/>
      <c r="V61" s="99"/>
    </row>
    <row r="62" spans="2:22" x14ac:dyDescent="0.2">
      <c r="B62" s="97"/>
      <c r="C62" s="98"/>
      <c r="D62" s="98"/>
      <c r="E62" s="98"/>
      <c r="F62" s="98"/>
      <c r="G62" s="98"/>
      <c r="H62" s="98"/>
      <c r="I62" s="98"/>
      <c r="J62" s="98"/>
      <c r="K62" s="98"/>
      <c r="L62" s="98"/>
      <c r="M62" s="98"/>
      <c r="N62" s="98"/>
      <c r="O62" s="98"/>
      <c r="P62" s="98"/>
      <c r="Q62" s="98"/>
      <c r="R62" s="98"/>
      <c r="S62" s="98"/>
      <c r="T62" s="98"/>
      <c r="U62" s="98"/>
      <c r="V62" s="99"/>
    </row>
    <row r="63" spans="2:22" x14ac:dyDescent="0.2">
      <c r="B63" s="97"/>
      <c r="C63" s="98"/>
      <c r="D63" s="98"/>
      <c r="E63" s="98"/>
      <c r="F63" s="98"/>
      <c r="G63" s="98"/>
      <c r="H63" s="98"/>
      <c r="I63" s="98"/>
      <c r="J63" s="98"/>
      <c r="K63" s="98"/>
      <c r="L63" s="98"/>
      <c r="M63" s="98"/>
      <c r="N63" s="98"/>
      <c r="O63" s="98"/>
      <c r="P63" s="98"/>
      <c r="Q63" s="98"/>
      <c r="R63" s="98"/>
      <c r="S63" s="98"/>
      <c r="T63" s="98"/>
      <c r="U63" s="98"/>
      <c r="V63" s="99"/>
    </row>
    <row r="64" spans="2:22" x14ac:dyDescent="0.2">
      <c r="B64" s="97"/>
      <c r="C64" s="98"/>
      <c r="D64" s="98"/>
      <c r="E64" s="98"/>
      <c r="F64" s="98"/>
      <c r="G64" s="98"/>
      <c r="H64" s="98"/>
      <c r="I64" s="98"/>
      <c r="J64" s="98"/>
      <c r="K64" s="98"/>
      <c r="L64" s="98"/>
      <c r="M64" s="98"/>
      <c r="N64" s="98"/>
      <c r="O64" s="98"/>
      <c r="P64" s="98"/>
      <c r="Q64" s="98"/>
      <c r="R64" s="98"/>
      <c r="S64" s="98"/>
      <c r="T64" s="98"/>
      <c r="U64" s="98"/>
      <c r="V64" s="99"/>
    </row>
    <row r="65" spans="2:22" x14ac:dyDescent="0.2">
      <c r="B65" s="97"/>
      <c r="C65" s="98"/>
      <c r="D65" s="98"/>
      <c r="E65" s="98"/>
      <c r="F65" s="98"/>
      <c r="G65" s="98"/>
      <c r="H65" s="98"/>
      <c r="I65" s="98"/>
      <c r="J65" s="98"/>
      <c r="K65" s="98"/>
      <c r="L65" s="98"/>
      <c r="M65" s="98"/>
      <c r="N65" s="98"/>
      <c r="O65" s="98"/>
      <c r="P65" s="98"/>
      <c r="Q65" s="98"/>
      <c r="R65" s="98"/>
      <c r="S65" s="98"/>
      <c r="T65" s="98"/>
      <c r="U65" s="98"/>
      <c r="V65" s="99"/>
    </row>
    <row r="66" spans="2:22" x14ac:dyDescent="0.2">
      <c r="B66" s="97"/>
      <c r="C66" s="98"/>
      <c r="D66" s="98"/>
      <c r="E66" s="98"/>
      <c r="F66" s="98"/>
      <c r="G66" s="98"/>
      <c r="H66" s="98"/>
      <c r="I66" s="98"/>
      <c r="J66" s="98"/>
      <c r="K66" s="98"/>
      <c r="L66" s="98"/>
      <c r="M66" s="98"/>
      <c r="N66" s="98"/>
      <c r="O66" s="98"/>
      <c r="P66" s="98"/>
      <c r="Q66" s="98"/>
      <c r="R66" s="98"/>
      <c r="S66" s="98"/>
      <c r="T66" s="98"/>
      <c r="U66" s="98"/>
      <c r="V66" s="99"/>
    </row>
    <row r="67" spans="2:22" x14ac:dyDescent="0.2">
      <c r="B67" s="97"/>
      <c r="C67" s="98"/>
      <c r="D67" s="98"/>
      <c r="E67" s="98"/>
      <c r="F67" s="98"/>
      <c r="G67" s="98"/>
      <c r="H67" s="98"/>
      <c r="I67" s="98"/>
      <c r="J67" s="98"/>
      <c r="K67" s="98"/>
      <c r="L67" s="98"/>
      <c r="M67" s="98"/>
      <c r="N67" s="98"/>
      <c r="O67" s="98"/>
      <c r="P67" s="98"/>
      <c r="Q67" s="98"/>
      <c r="R67" s="98"/>
      <c r="S67" s="98"/>
      <c r="T67" s="98"/>
      <c r="U67" s="98"/>
      <c r="V67" s="99"/>
    </row>
    <row r="68" spans="2:22" x14ac:dyDescent="0.2">
      <c r="B68" s="97"/>
      <c r="C68" s="98"/>
      <c r="D68" s="98"/>
      <c r="E68" s="98"/>
      <c r="F68" s="98"/>
      <c r="G68" s="98"/>
      <c r="H68" s="98"/>
      <c r="I68" s="98"/>
      <c r="J68" s="98"/>
      <c r="K68" s="98"/>
      <c r="L68" s="98"/>
      <c r="M68" s="98"/>
      <c r="N68" s="98"/>
      <c r="O68" s="98"/>
      <c r="P68" s="98"/>
      <c r="Q68" s="98"/>
      <c r="R68" s="98"/>
      <c r="S68" s="98"/>
      <c r="T68" s="98"/>
      <c r="U68" s="98"/>
      <c r="V68" s="99"/>
    </row>
    <row r="69" spans="2:22" x14ac:dyDescent="0.2">
      <c r="B69" s="97"/>
      <c r="C69" s="98"/>
      <c r="D69" s="98"/>
      <c r="E69" s="98"/>
      <c r="F69" s="98"/>
      <c r="G69" s="98"/>
      <c r="H69" s="98"/>
      <c r="I69" s="98"/>
      <c r="J69" s="98"/>
      <c r="K69" s="98"/>
      <c r="L69" s="98"/>
      <c r="M69" s="98"/>
      <c r="N69" s="98"/>
      <c r="O69" s="98"/>
      <c r="P69" s="98"/>
      <c r="Q69" s="98"/>
      <c r="R69" s="98"/>
      <c r="S69" s="98"/>
      <c r="T69" s="98"/>
      <c r="U69" s="98"/>
      <c r="V69" s="99"/>
    </row>
    <row r="70" spans="2:22" x14ac:dyDescent="0.2">
      <c r="B70" s="97"/>
      <c r="C70" s="98"/>
      <c r="D70" s="98"/>
      <c r="E70" s="98"/>
      <c r="F70" s="98"/>
      <c r="G70" s="98"/>
      <c r="H70" s="98"/>
      <c r="I70" s="98"/>
      <c r="J70" s="98"/>
      <c r="K70" s="98"/>
      <c r="L70" s="98"/>
      <c r="M70" s="98"/>
      <c r="N70" s="98"/>
      <c r="O70" s="98"/>
      <c r="P70" s="98"/>
      <c r="Q70" s="98"/>
      <c r="R70" s="98"/>
      <c r="S70" s="98"/>
      <c r="T70" s="98"/>
      <c r="U70" s="98"/>
      <c r="V70" s="99"/>
    </row>
    <row r="71" spans="2:22" x14ac:dyDescent="0.2">
      <c r="B71" s="97"/>
      <c r="C71" s="98"/>
      <c r="D71" s="98"/>
      <c r="E71" s="98"/>
      <c r="F71" s="98"/>
      <c r="G71" s="98"/>
      <c r="H71" s="98"/>
      <c r="I71" s="98"/>
      <c r="J71" s="98"/>
      <c r="K71" s="98"/>
      <c r="L71" s="98"/>
      <c r="M71" s="98"/>
      <c r="N71" s="98"/>
      <c r="O71" s="98"/>
      <c r="P71" s="98"/>
      <c r="Q71" s="98"/>
      <c r="R71" s="98"/>
      <c r="S71" s="98"/>
      <c r="T71" s="98"/>
      <c r="U71" s="98"/>
      <c r="V71" s="99"/>
    </row>
    <row r="72" spans="2:22" x14ac:dyDescent="0.2">
      <c r="B72" s="97"/>
      <c r="C72" s="98"/>
      <c r="D72" s="98"/>
      <c r="E72" s="98"/>
      <c r="F72" s="98"/>
      <c r="G72" s="98"/>
      <c r="H72" s="98"/>
      <c r="I72" s="98"/>
      <c r="J72" s="98"/>
      <c r="K72" s="98"/>
      <c r="L72" s="98"/>
      <c r="M72" s="98"/>
      <c r="N72" s="98"/>
      <c r="O72" s="98"/>
      <c r="P72" s="98"/>
      <c r="Q72" s="98"/>
      <c r="R72" s="98"/>
      <c r="S72" s="98"/>
      <c r="T72" s="98"/>
      <c r="U72" s="98"/>
      <c r="V72" s="99"/>
    </row>
    <row r="73" spans="2:22" x14ac:dyDescent="0.2">
      <c r="B73" s="97"/>
      <c r="C73" s="98"/>
      <c r="D73" s="98"/>
      <c r="E73" s="98"/>
      <c r="F73" s="98"/>
      <c r="G73" s="98"/>
      <c r="H73" s="98"/>
      <c r="I73" s="98"/>
      <c r="J73" s="98"/>
      <c r="K73" s="98"/>
      <c r="L73" s="98"/>
      <c r="M73" s="98"/>
      <c r="N73" s="98"/>
      <c r="O73" s="98"/>
      <c r="P73" s="98"/>
      <c r="Q73" s="98"/>
      <c r="R73" s="98"/>
      <c r="S73" s="98"/>
      <c r="T73" s="98"/>
      <c r="U73" s="98"/>
      <c r="V73" s="99"/>
    </row>
    <row r="74" spans="2:22" x14ac:dyDescent="0.2">
      <c r="B74" s="97"/>
      <c r="C74" s="98"/>
      <c r="D74" s="98"/>
      <c r="E74" s="98"/>
      <c r="F74" s="98"/>
      <c r="G74" s="98"/>
      <c r="H74" s="98"/>
      <c r="I74" s="98"/>
      <c r="J74" s="98"/>
      <c r="K74" s="98"/>
      <c r="L74" s="98"/>
      <c r="M74" s="98"/>
      <c r="N74" s="98"/>
      <c r="O74" s="98"/>
      <c r="P74" s="98"/>
      <c r="Q74" s="98"/>
      <c r="R74" s="98"/>
      <c r="S74" s="98"/>
      <c r="T74" s="98"/>
      <c r="U74" s="98"/>
      <c r="V74" s="99"/>
    </row>
    <row r="75" spans="2:22" x14ac:dyDescent="0.2">
      <c r="B75" s="97"/>
      <c r="C75" s="98"/>
      <c r="D75" s="98"/>
      <c r="E75" s="98"/>
      <c r="F75" s="98"/>
      <c r="G75" s="98"/>
      <c r="H75" s="98"/>
      <c r="I75" s="98"/>
      <c r="J75" s="98"/>
      <c r="K75" s="98"/>
      <c r="L75" s="98"/>
      <c r="M75" s="98"/>
      <c r="N75" s="98"/>
      <c r="O75" s="98"/>
      <c r="P75" s="98"/>
      <c r="Q75" s="98"/>
      <c r="R75" s="98"/>
      <c r="S75" s="98"/>
      <c r="T75" s="98"/>
      <c r="U75" s="98"/>
      <c r="V75" s="99"/>
    </row>
    <row r="76" spans="2:22" x14ac:dyDescent="0.2">
      <c r="B76" s="97"/>
      <c r="C76" s="98"/>
      <c r="D76" s="98"/>
      <c r="E76" s="98"/>
      <c r="F76" s="98"/>
      <c r="G76" s="98"/>
      <c r="H76" s="98"/>
      <c r="I76" s="98"/>
      <c r="J76" s="98"/>
      <c r="K76" s="98"/>
      <c r="L76" s="98"/>
      <c r="M76" s="98"/>
      <c r="N76" s="98"/>
      <c r="O76" s="98"/>
      <c r="P76" s="98"/>
      <c r="Q76" s="98"/>
      <c r="R76" s="98"/>
      <c r="S76" s="98"/>
      <c r="T76" s="98"/>
      <c r="U76" s="98"/>
      <c r="V76" s="99"/>
    </row>
    <row r="77" spans="2:22" x14ac:dyDescent="0.2">
      <c r="B77" s="97"/>
      <c r="C77" s="98"/>
      <c r="D77" s="98"/>
      <c r="E77" s="98"/>
      <c r="F77" s="98"/>
      <c r="G77" s="98"/>
      <c r="H77" s="98"/>
      <c r="I77" s="98"/>
      <c r="J77" s="98"/>
      <c r="K77" s="98"/>
      <c r="L77" s="98"/>
      <c r="M77" s="98"/>
      <c r="N77" s="98"/>
      <c r="O77" s="98"/>
      <c r="P77" s="98"/>
      <c r="Q77" s="98"/>
      <c r="R77" s="98"/>
      <c r="S77" s="98"/>
      <c r="T77" s="98"/>
      <c r="U77" s="98"/>
      <c r="V77" s="99"/>
    </row>
    <row r="78" spans="2:22" x14ac:dyDescent="0.2">
      <c r="B78" s="97"/>
      <c r="C78" s="98"/>
      <c r="D78" s="98"/>
      <c r="E78" s="98"/>
      <c r="F78" s="98"/>
      <c r="G78" s="98"/>
      <c r="H78" s="98"/>
      <c r="I78" s="98"/>
      <c r="J78" s="98"/>
      <c r="K78" s="98"/>
      <c r="L78" s="98"/>
      <c r="M78" s="98"/>
      <c r="N78" s="98"/>
      <c r="O78" s="98"/>
      <c r="P78" s="98"/>
      <c r="Q78" s="98"/>
      <c r="R78" s="98"/>
      <c r="S78" s="98"/>
      <c r="T78" s="98"/>
      <c r="U78" s="98"/>
      <c r="V78" s="99"/>
    </row>
    <row r="79" spans="2:22" x14ac:dyDescent="0.2">
      <c r="B79" s="97"/>
      <c r="C79" s="98"/>
      <c r="D79" s="98"/>
      <c r="E79" s="98"/>
      <c r="F79" s="98"/>
      <c r="G79" s="98"/>
      <c r="H79" s="98"/>
      <c r="I79" s="98"/>
      <c r="J79" s="98"/>
      <c r="K79" s="98"/>
      <c r="L79" s="98"/>
      <c r="M79" s="98"/>
      <c r="N79" s="98"/>
      <c r="O79" s="98"/>
      <c r="P79" s="98"/>
      <c r="Q79" s="98"/>
      <c r="R79" s="98"/>
      <c r="S79" s="98"/>
      <c r="T79" s="98"/>
      <c r="U79" s="98"/>
      <c r="V79" s="99"/>
    </row>
    <row r="80" spans="2:22" x14ac:dyDescent="0.2">
      <c r="B80" s="97"/>
      <c r="C80" s="98"/>
      <c r="D80" s="98"/>
      <c r="E80" s="98"/>
      <c r="F80" s="98"/>
      <c r="G80" s="98"/>
      <c r="H80" s="98"/>
      <c r="I80" s="98"/>
      <c r="J80" s="98"/>
      <c r="K80" s="98"/>
      <c r="L80" s="98"/>
      <c r="M80" s="98"/>
      <c r="N80" s="98"/>
      <c r="O80" s="98"/>
      <c r="P80" s="98"/>
      <c r="Q80" s="98"/>
      <c r="R80" s="98"/>
      <c r="S80" s="98"/>
      <c r="T80" s="98"/>
      <c r="U80" s="98"/>
      <c r="V80" s="99"/>
    </row>
    <row r="81" spans="2:22" x14ac:dyDescent="0.2">
      <c r="B81" s="97"/>
      <c r="C81" s="98"/>
      <c r="D81" s="98"/>
      <c r="E81" s="98"/>
      <c r="F81" s="98"/>
      <c r="G81" s="98"/>
      <c r="H81" s="98"/>
      <c r="I81" s="98"/>
      <c r="J81" s="98"/>
      <c r="K81" s="98"/>
      <c r="L81" s="98"/>
      <c r="M81" s="98"/>
      <c r="N81" s="98"/>
      <c r="O81" s="98"/>
      <c r="P81" s="98"/>
      <c r="Q81" s="98"/>
      <c r="R81" s="98"/>
      <c r="S81" s="98"/>
      <c r="T81" s="98"/>
      <c r="U81" s="98"/>
      <c r="V81" s="99"/>
    </row>
    <row r="82" spans="2:22" x14ac:dyDescent="0.2">
      <c r="B82" s="97"/>
      <c r="C82" s="98"/>
      <c r="D82" s="98"/>
      <c r="E82" s="98"/>
      <c r="F82" s="98"/>
      <c r="G82" s="98"/>
      <c r="H82" s="98"/>
      <c r="I82" s="98"/>
      <c r="J82" s="98"/>
      <c r="K82" s="98"/>
      <c r="L82" s="98"/>
      <c r="M82" s="98"/>
      <c r="N82" s="98"/>
      <c r="O82" s="98"/>
      <c r="P82" s="98"/>
      <c r="Q82" s="98"/>
      <c r="R82" s="98"/>
      <c r="S82" s="98"/>
      <c r="T82" s="98"/>
      <c r="U82" s="98"/>
      <c r="V82" s="99"/>
    </row>
    <row r="83" spans="2:22" x14ac:dyDescent="0.2">
      <c r="B83" s="97"/>
      <c r="C83" s="98"/>
      <c r="D83" s="98"/>
      <c r="E83" s="98"/>
      <c r="F83" s="98"/>
      <c r="G83" s="98"/>
      <c r="H83" s="98"/>
      <c r="I83" s="98"/>
      <c r="J83" s="98"/>
      <c r="K83" s="98"/>
      <c r="L83" s="98"/>
      <c r="M83" s="98"/>
      <c r="N83" s="98"/>
      <c r="O83" s="98"/>
      <c r="P83" s="98"/>
      <c r="Q83" s="98"/>
      <c r="R83" s="98"/>
      <c r="S83" s="98"/>
      <c r="T83" s="98"/>
      <c r="U83" s="98"/>
      <c r="V83" s="99"/>
    </row>
    <row r="84" spans="2:22" x14ac:dyDescent="0.2">
      <c r="B84" s="97"/>
      <c r="C84" s="98"/>
      <c r="D84" s="98"/>
      <c r="E84" s="98"/>
      <c r="F84" s="98"/>
      <c r="G84" s="98"/>
      <c r="H84" s="98"/>
      <c r="I84" s="98"/>
      <c r="J84" s="98"/>
      <c r="K84" s="98"/>
      <c r="L84" s="98"/>
      <c r="M84" s="98"/>
      <c r="N84" s="98"/>
      <c r="O84" s="98"/>
      <c r="P84" s="98"/>
      <c r="Q84" s="98"/>
      <c r="R84" s="98"/>
      <c r="S84" s="98"/>
      <c r="T84" s="98"/>
      <c r="U84" s="98"/>
      <c r="V84" s="99"/>
    </row>
    <row r="85" spans="2:22" x14ac:dyDescent="0.2">
      <c r="B85" s="97"/>
      <c r="C85" s="98"/>
      <c r="D85" s="98"/>
      <c r="E85" s="98"/>
      <c r="F85" s="98"/>
      <c r="G85" s="98"/>
      <c r="H85" s="98"/>
      <c r="I85" s="98"/>
      <c r="J85" s="98"/>
      <c r="K85" s="98"/>
      <c r="L85" s="98"/>
      <c r="M85" s="98"/>
      <c r="N85" s="98"/>
      <c r="O85" s="98"/>
      <c r="P85" s="98"/>
      <c r="Q85" s="98"/>
      <c r="R85" s="98"/>
      <c r="S85" s="98"/>
      <c r="T85" s="98"/>
      <c r="U85" s="98"/>
      <c r="V85" s="99"/>
    </row>
    <row r="86" spans="2:22" ht="12.75" customHeight="1" x14ac:dyDescent="0.2">
      <c r="B86" s="97"/>
      <c r="C86" s="98"/>
      <c r="D86" s="98"/>
      <c r="E86" s="98"/>
      <c r="F86" s="98"/>
      <c r="G86" s="98"/>
      <c r="H86" s="98"/>
      <c r="I86" s="98"/>
      <c r="J86" s="98"/>
      <c r="K86" s="98"/>
      <c r="L86" s="98"/>
      <c r="M86" s="98"/>
      <c r="N86" s="98"/>
      <c r="O86" s="98"/>
      <c r="P86" s="98"/>
      <c r="Q86" s="98"/>
      <c r="R86" s="98"/>
      <c r="S86" s="98"/>
      <c r="T86" s="98"/>
      <c r="U86" s="98"/>
      <c r="V86" s="99"/>
    </row>
    <row r="87" spans="2:22" x14ac:dyDescent="0.2">
      <c r="B87" s="97"/>
      <c r="C87" s="98"/>
      <c r="D87" s="98"/>
      <c r="E87" s="98"/>
      <c r="F87" s="98"/>
      <c r="G87" s="98"/>
      <c r="H87" s="98"/>
      <c r="I87" s="98"/>
      <c r="J87" s="98"/>
      <c r="K87" s="98"/>
      <c r="L87" s="98"/>
      <c r="M87" s="98"/>
      <c r="N87" s="98"/>
      <c r="O87" s="98"/>
      <c r="P87" s="98"/>
      <c r="Q87" s="98"/>
      <c r="R87" s="98"/>
      <c r="S87" s="98"/>
      <c r="T87" s="98"/>
      <c r="U87" s="98"/>
      <c r="V87" s="99"/>
    </row>
    <row r="88" spans="2:22" x14ac:dyDescent="0.2">
      <c r="B88" s="97"/>
      <c r="C88" s="98"/>
      <c r="D88" s="98"/>
      <c r="E88" s="98"/>
      <c r="F88" s="98"/>
      <c r="G88" s="98"/>
      <c r="H88" s="98"/>
      <c r="I88" s="98"/>
      <c r="J88" s="98"/>
      <c r="K88" s="98"/>
      <c r="L88" s="98"/>
      <c r="M88" s="98"/>
      <c r="N88" s="98"/>
      <c r="O88" s="98"/>
      <c r="P88" s="98"/>
      <c r="Q88" s="98"/>
      <c r="R88" s="98"/>
      <c r="S88" s="98"/>
      <c r="T88" s="98"/>
      <c r="U88" s="98"/>
      <c r="V88" s="99"/>
    </row>
    <row r="89" spans="2:22" x14ac:dyDescent="0.2">
      <c r="B89" s="97"/>
      <c r="C89" s="98"/>
      <c r="D89" s="98"/>
      <c r="E89" s="98"/>
      <c r="F89" s="98"/>
      <c r="G89" s="98"/>
      <c r="H89" s="98"/>
      <c r="I89" s="98"/>
      <c r="J89" s="98"/>
      <c r="K89" s="98"/>
      <c r="L89" s="98"/>
      <c r="M89" s="98"/>
      <c r="N89" s="98"/>
      <c r="O89" s="98"/>
      <c r="P89" s="98"/>
      <c r="Q89" s="98"/>
      <c r="R89" s="98"/>
      <c r="S89" s="98"/>
      <c r="T89" s="98"/>
      <c r="U89" s="98"/>
      <c r="V89" s="99"/>
    </row>
    <row r="90" spans="2:22" x14ac:dyDescent="0.2">
      <c r="B90" s="97"/>
      <c r="C90" s="98"/>
      <c r="D90" s="98"/>
      <c r="E90" s="98"/>
      <c r="F90" s="98"/>
      <c r="G90" s="98"/>
      <c r="H90" s="98"/>
      <c r="I90" s="98"/>
      <c r="J90" s="98"/>
      <c r="K90" s="98"/>
      <c r="L90" s="98"/>
      <c r="M90" s="98"/>
      <c r="N90" s="98"/>
      <c r="O90" s="98"/>
      <c r="P90" s="98"/>
      <c r="Q90" s="98"/>
      <c r="R90" s="98"/>
      <c r="S90" s="98"/>
      <c r="T90" s="98"/>
      <c r="U90" s="98"/>
      <c r="V90" s="99"/>
    </row>
    <row r="91" spans="2:22" x14ac:dyDescent="0.2">
      <c r="B91" s="97"/>
      <c r="C91" s="98"/>
      <c r="D91" s="98"/>
      <c r="E91" s="98"/>
      <c r="F91" s="98"/>
      <c r="G91" s="98"/>
      <c r="H91" s="98"/>
      <c r="I91" s="98"/>
      <c r="J91" s="98"/>
      <c r="K91" s="98"/>
      <c r="L91" s="98"/>
      <c r="M91" s="98"/>
      <c r="N91" s="98"/>
      <c r="O91" s="98"/>
      <c r="P91" s="98"/>
      <c r="Q91" s="98"/>
      <c r="R91" s="98"/>
      <c r="S91" s="98"/>
      <c r="T91" s="98"/>
      <c r="U91" s="98"/>
      <c r="V91" s="99"/>
    </row>
    <row r="92" spans="2:22" x14ac:dyDescent="0.2">
      <c r="B92" s="97"/>
      <c r="C92" s="98"/>
      <c r="D92" s="98"/>
      <c r="E92" s="98"/>
      <c r="F92" s="98"/>
      <c r="G92" s="98"/>
      <c r="H92" s="98"/>
      <c r="I92" s="98"/>
      <c r="J92" s="98"/>
      <c r="K92" s="98"/>
      <c r="L92" s="98"/>
      <c r="M92" s="98"/>
      <c r="N92" s="98"/>
      <c r="O92" s="98"/>
      <c r="P92" s="98"/>
      <c r="Q92" s="98"/>
      <c r="R92" s="98"/>
      <c r="S92" s="98"/>
      <c r="T92" s="98"/>
      <c r="U92" s="98"/>
      <c r="V92" s="99"/>
    </row>
    <row r="93" spans="2:22" x14ac:dyDescent="0.2">
      <c r="B93" s="97"/>
      <c r="C93" s="98"/>
      <c r="D93" s="98"/>
      <c r="E93" s="98"/>
      <c r="F93" s="98"/>
      <c r="G93" s="98"/>
      <c r="H93" s="98"/>
      <c r="I93" s="98"/>
      <c r="J93" s="98"/>
      <c r="K93" s="98"/>
      <c r="L93" s="98"/>
      <c r="M93" s="98"/>
      <c r="N93" s="98"/>
      <c r="O93" s="98"/>
      <c r="P93" s="98"/>
      <c r="Q93" s="98"/>
      <c r="R93" s="98"/>
      <c r="S93" s="98"/>
      <c r="T93" s="98"/>
      <c r="U93" s="98"/>
      <c r="V93" s="99"/>
    </row>
    <row r="94" spans="2:22" x14ac:dyDescent="0.2">
      <c r="B94" s="97"/>
      <c r="C94" s="98"/>
      <c r="D94" s="98"/>
      <c r="E94" s="98"/>
      <c r="F94" s="98"/>
      <c r="G94" s="98"/>
      <c r="H94" s="98"/>
      <c r="I94" s="98"/>
      <c r="J94" s="98"/>
      <c r="K94" s="98"/>
      <c r="L94" s="98"/>
      <c r="M94" s="98"/>
      <c r="N94" s="98"/>
      <c r="O94" s="98"/>
      <c r="P94" s="98"/>
      <c r="Q94" s="98"/>
      <c r="R94" s="98"/>
      <c r="S94" s="98"/>
      <c r="T94" s="98"/>
      <c r="U94" s="98"/>
      <c r="V94" s="99"/>
    </row>
    <row r="95" spans="2:22" x14ac:dyDescent="0.2">
      <c r="B95" s="97"/>
      <c r="C95" s="98"/>
      <c r="D95" s="98"/>
      <c r="E95" s="98"/>
      <c r="F95" s="98"/>
      <c r="G95" s="98"/>
      <c r="H95" s="98"/>
      <c r="I95" s="98"/>
      <c r="J95" s="98"/>
      <c r="K95" s="98"/>
      <c r="L95" s="98"/>
      <c r="M95" s="98"/>
      <c r="N95" s="98"/>
      <c r="O95" s="98"/>
      <c r="P95" s="98"/>
      <c r="Q95" s="98"/>
      <c r="R95" s="98"/>
      <c r="S95" s="98"/>
      <c r="T95" s="98"/>
      <c r="U95" s="98"/>
      <c r="V95" s="99"/>
    </row>
    <row r="96" spans="2:22" x14ac:dyDescent="0.2">
      <c r="B96" s="97"/>
      <c r="C96" s="98"/>
      <c r="D96" s="98"/>
      <c r="E96" s="98"/>
      <c r="F96" s="98"/>
      <c r="G96" s="98"/>
      <c r="H96" s="98"/>
      <c r="I96" s="98"/>
      <c r="J96" s="98"/>
      <c r="K96" s="98"/>
      <c r="L96" s="98"/>
      <c r="M96" s="98"/>
      <c r="N96" s="98"/>
      <c r="O96" s="98"/>
      <c r="P96" s="98"/>
      <c r="Q96" s="98"/>
      <c r="R96" s="98"/>
      <c r="S96" s="98"/>
      <c r="T96" s="98"/>
      <c r="U96" s="98"/>
      <c r="V96" s="99"/>
    </row>
    <row r="97" spans="2:22" x14ac:dyDescent="0.2">
      <c r="B97" s="97"/>
      <c r="C97" s="98"/>
      <c r="D97" s="98"/>
      <c r="E97" s="98"/>
      <c r="F97" s="98"/>
      <c r="G97" s="98"/>
      <c r="H97" s="98"/>
      <c r="I97" s="98"/>
      <c r="J97" s="98"/>
      <c r="K97" s="98"/>
      <c r="L97" s="98"/>
      <c r="M97" s="98"/>
      <c r="N97" s="98"/>
      <c r="O97" s="98"/>
      <c r="P97" s="98"/>
      <c r="Q97" s="98"/>
      <c r="R97" s="98"/>
      <c r="S97" s="98"/>
      <c r="T97" s="98"/>
      <c r="U97" s="98"/>
      <c r="V97" s="99"/>
    </row>
    <row r="98" spans="2:22" x14ac:dyDescent="0.2">
      <c r="B98" s="97"/>
      <c r="C98" s="98"/>
      <c r="D98" s="98"/>
      <c r="E98" s="98"/>
      <c r="F98" s="98"/>
      <c r="G98" s="98"/>
      <c r="H98" s="98"/>
      <c r="I98" s="98"/>
      <c r="J98" s="98"/>
      <c r="K98" s="98"/>
      <c r="L98" s="98"/>
      <c r="M98" s="98"/>
      <c r="N98" s="98"/>
      <c r="O98" s="98"/>
      <c r="P98" s="98"/>
      <c r="Q98" s="98"/>
      <c r="R98" s="98"/>
      <c r="S98" s="98"/>
      <c r="T98" s="98"/>
      <c r="U98" s="98"/>
      <c r="V98" s="99"/>
    </row>
    <row r="99" spans="2:22" x14ac:dyDescent="0.2">
      <c r="B99" s="97"/>
      <c r="C99" s="98"/>
      <c r="D99" s="98"/>
      <c r="E99" s="98"/>
      <c r="F99" s="98"/>
      <c r="G99" s="98"/>
      <c r="H99" s="98"/>
      <c r="I99" s="98"/>
      <c r="J99" s="98"/>
      <c r="K99" s="98"/>
      <c r="L99" s="98"/>
      <c r="M99" s="98"/>
      <c r="N99" s="98"/>
      <c r="O99" s="98"/>
      <c r="P99" s="98"/>
      <c r="Q99" s="98"/>
      <c r="R99" s="98"/>
      <c r="S99" s="98"/>
      <c r="T99" s="98"/>
      <c r="U99" s="98"/>
      <c r="V99" s="99"/>
    </row>
    <row r="100" spans="2:22" x14ac:dyDescent="0.2">
      <c r="B100" s="97"/>
      <c r="C100" s="98"/>
      <c r="D100" s="98"/>
      <c r="E100" s="98"/>
      <c r="F100" s="98"/>
      <c r="G100" s="98"/>
      <c r="H100" s="98"/>
      <c r="I100" s="98"/>
      <c r="J100" s="98"/>
      <c r="K100" s="98"/>
      <c r="L100" s="98"/>
      <c r="M100" s="98"/>
      <c r="N100" s="98"/>
      <c r="O100" s="98"/>
      <c r="P100" s="98"/>
      <c r="Q100" s="98"/>
      <c r="R100" s="98"/>
      <c r="S100" s="98"/>
      <c r="T100" s="98"/>
      <c r="U100" s="98"/>
      <c r="V100" s="99"/>
    </row>
    <row r="101" spans="2:22" x14ac:dyDescent="0.2">
      <c r="B101" s="97"/>
      <c r="C101" s="98"/>
      <c r="D101" s="98"/>
      <c r="E101" s="98"/>
      <c r="F101" s="98"/>
      <c r="G101" s="98"/>
      <c r="H101" s="98"/>
      <c r="I101" s="98"/>
      <c r="J101" s="98"/>
      <c r="K101" s="98"/>
      <c r="L101" s="98"/>
      <c r="M101" s="98"/>
      <c r="N101" s="98"/>
      <c r="O101" s="98"/>
      <c r="P101" s="98"/>
      <c r="Q101" s="98"/>
      <c r="R101" s="98"/>
      <c r="S101" s="98"/>
      <c r="T101" s="98"/>
      <c r="U101" s="98"/>
      <c r="V101" s="99"/>
    </row>
    <row r="102" spans="2:22" x14ac:dyDescent="0.2">
      <c r="B102" s="97"/>
      <c r="C102" s="98"/>
      <c r="D102" s="98"/>
      <c r="E102" s="98"/>
      <c r="F102" s="98"/>
      <c r="G102" s="98"/>
      <c r="H102" s="98"/>
      <c r="I102" s="98"/>
      <c r="J102" s="98"/>
      <c r="K102" s="98"/>
      <c r="L102" s="98"/>
      <c r="M102" s="98"/>
      <c r="N102" s="98"/>
      <c r="O102" s="98"/>
      <c r="P102" s="98"/>
      <c r="Q102" s="98"/>
      <c r="R102" s="98"/>
      <c r="S102" s="98"/>
      <c r="T102" s="98"/>
      <c r="U102" s="98"/>
      <c r="V102" s="99"/>
    </row>
    <row r="103" spans="2:22" x14ac:dyDescent="0.2">
      <c r="B103" s="97"/>
      <c r="C103" s="98"/>
      <c r="D103" s="98"/>
      <c r="E103" s="98"/>
      <c r="F103" s="98"/>
      <c r="G103" s="98"/>
      <c r="H103" s="98"/>
      <c r="I103" s="98"/>
      <c r="J103" s="98"/>
      <c r="K103" s="98"/>
      <c r="L103" s="98"/>
      <c r="M103" s="98"/>
      <c r="N103" s="98"/>
      <c r="O103" s="98"/>
      <c r="P103" s="98"/>
      <c r="Q103" s="98"/>
      <c r="R103" s="98"/>
      <c r="S103" s="98"/>
      <c r="T103" s="98"/>
      <c r="U103" s="98"/>
      <c r="V103" s="99"/>
    </row>
    <row r="104" spans="2:22" x14ac:dyDescent="0.2">
      <c r="B104" s="97"/>
      <c r="C104" s="98"/>
      <c r="D104" s="98"/>
      <c r="E104" s="98"/>
      <c r="F104" s="98"/>
      <c r="G104" s="98"/>
      <c r="H104" s="98"/>
      <c r="I104" s="98"/>
      <c r="J104" s="98"/>
      <c r="K104" s="98"/>
      <c r="L104" s="98"/>
      <c r="M104" s="98"/>
      <c r="N104" s="98"/>
      <c r="O104" s="98"/>
      <c r="P104" s="98"/>
      <c r="Q104" s="98"/>
      <c r="R104" s="98"/>
      <c r="S104" s="98"/>
      <c r="T104" s="98"/>
      <c r="U104" s="98"/>
      <c r="V104" s="99"/>
    </row>
    <row r="105" spans="2:22" x14ac:dyDescent="0.2">
      <c r="B105" s="97"/>
      <c r="C105" s="98"/>
      <c r="D105" s="98"/>
      <c r="E105" s="98"/>
      <c r="F105" s="98"/>
      <c r="G105" s="98"/>
      <c r="H105" s="98"/>
      <c r="I105" s="98"/>
      <c r="J105" s="98"/>
      <c r="K105" s="98"/>
      <c r="L105" s="98"/>
      <c r="M105" s="98"/>
      <c r="N105" s="98"/>
      <c r="O105" s="98"/>
      <c r="P105" s="98"/>
      <c r="Q105" s="98"/>
      <c r="R105" s="98"/>
      <c r="S105" s="98"/>
      <c r="T105" s="98"/>
      <c r="U105" s="98"/>
      <c r="V105" s="99"/>
    </row>
    <row r="106" spans="2:22" x14ac:dyDescent="0.2">
      <c r="B106" s="97"/>
      <c r="C106" s="98"/>
      <c r="D106" s="98"/>
      <c r="E106" s="98"/>
      <c r="F106" s="98"/>
      <c r="G106" s="98"/>
      <c r="H106" s="98"/>
      <c r="I106" s="98"/>
      <c r="J106" s="98"/>
      <c r="K106" s="98"/>
      <c r="L106" s="98"/>
      <c r="M106" s="98"/>
      <c r="N106" s="98"/>
      <c r="O106" s="98"/>
      <c r="P106" s="98"/>
      <c r="Q106" s="98"/>
      <c r="R106" s="98"/>
      <c r="S106" s="98"/>
      <c r="T106" s="98"/>
      <c r="U106" s="98"/>
      <c r="V106" s="99"/>
    </row>
    <row r="107" spans="2:22" x14ac:dyDescent="0.2">
      <c r="B107" s="97"/>
      <c r="C107" s="98"/>
      <c r="D107" s="98"/>
      <c r="E107" s="98"/>
      <c r="F107" s="98"/>
      <c r="G107" s="98"/>
      <c r="H107" s="98"/>
      <c r="I107" s="98"/>
      <c r="J107" s="98"/>
      <c r="K107" s="98"/>
      <c r="L107" s="98"/>
      <c r="M107" s="98"/>
      <c r="N107" s="98"/>
      <c r="O107" s="98"/>
      <c r="P107" s="98"/>
      <c r="Q107" s="98"/>
      <c r="R107" s="98"/>
      <c r="S107" s="98"/>
      <c r="T107" s="98"/>
      <c r="U107" s="98"/>
      <c r="V107" s="99"/>
    </row>
    <row r="108" spans="2:22" x14ac:dyDescent="0.2">
      <c r="B108" s="97"/>
      <c r="C108" s="98"/>
      <c r="D108" s="98"/>
      <c r="E108" s="98"/>
      <c r="F108" s="98"/>
      <c r="G108" s="98"/>
      <c r="H108" s="98"/>
      <c r="I108" s="98"/>
      <c r="J108" s="98"/>
      <c r="K108" s="98"/>
      <c r="L108" s="98"/>
      <c r="M108" s="98"/>
      <c r="N108" s="98"/>
      <c r="O108" s="98"/>
      <c r="P108" s="98"/>
      <c r="Q108" s="98"/>
      <c r="R108" s="98"/>
      <c r="S108" s="98"/>
      <c r="T108" s="98"/>
      <c r="U108" s="98"/>
      <c r="V108" s="99"/>
    </row>
    <row r="109" spans="2:22" x14ac:dyDescent="0.2">
      <c r="B109" s="251" t="s">
        <v>343</v>
      </c>
      <c r="C109" s="252"/>
      <c r="D109" s="252"/>
      <c r="E109" s="252"/>
      <c r="F109" s="252"/>
      <c r="G109" s="252"/>
      <c r="H109" s="252"/>
      <c r="I109" s="252"/>
      <c r="J109" s="252"/>
      <c r="K109" s="252"/>
      <c r="L109" s="252"/>
      <c r="M109" s="98"/>
      <c r="N109" s="98"/>
      <c r="O109" s="98"/>
      <c r="P109" s="98"/>
      <c r="Q109" s="98"/>
      <c r="R109" s="98"/>
      <c r="S109" s="98"/>
      <c r="T109" s="98"/>
      <c r="U109" s="98"/>
      <c r="V109" s="99"/>
    </row>
    <row r="110" spans="2:22" x14ac:dyDescent="0.2">
      <c r="B110" s="251"/>
      <c r="C110" s="252"/>
      <c r="D110" s="252"/>
      <c r="E110" s="252"/>
      <c r="F110" s="252"/>
      <c r="G110" s="252"/>
      <c r="H110" s="252"/>
      <c r="I110" s="252"/>
      <c r="J110" s="252"/>
      <c r="K110" s="252"/>
      <c r="L110" s="252"/>
      <c r="M110" s="98"/>
      <c r="N110" s="98"/>
      <c r="O110" s="98"/>
      <c r="P110" s="98"/>
      <c r="Q110" s="98"/>
      <c r="R110" s="98"/>
      <c r="S110" s="98"/>
      <c r="T110" s="98"/>
      <c r="U110" s="98"/>
      <c r="V110" s="99"/>
    </row>
    <row r="111" spans="2:22" x14ac:dyDescent="0.2">
      <c r="B111" s="251"/>
      <c r="C111" s="252"/>
      <c r="D111" s="252"/>
      <c r="E111" s="252"/>
      <c r="F111" s="252"/>
      <c r="G111" s="252"/>
      <c r="H111" s="252"/>
      <c r="I111" s="252"/>
      <c r="J111" s="252"/>
      <c r="K111" s="252"/>
      <c r="L111" s="252"/>
      <c r="M111" s="98"/>
      <c r="N111" s="98"/>
      <c r="O111" s="98"/>
      <c r="P111" s="98"/>
      <c r="Q111" s="98"/>
      <c r="R111" s="98"/>
      <c r="S111" s="98"/>
      <c r="T111" s="98"/>
      <c r="U111" s="98"/>
      <c r="V111" s="99"/>
    </row>
    <row r="112" spans="2:22" x14ac:dyDescent="0.2">
      <c r="B112" s="251"/>
      <c r="C112" s="252"/>
      <c r="D112" s="252"/>
      <c r="E112" s="252"/>
      <c r="F112" s="252"/>
      <c r="G112" s="252"/>
      <c r="H112" s="252"/>
      <c r="I112" s="252"/>
      <c r="J112" s="252"/>
      <c r="K112" s="252"/>
      <c r="L112" s="252"/>
      <c r="M112" s="98"/>
      <c r="N112" s="98"/>
      <c r="O112" s="98"/>
      <c r="P112" s="98"/>
      <c r="Q112" s="98"/>
      <c r="R112" s="98"/>
      <c r="S112" s="98"/>
      <c r="T112" s="98"/>
      <c r="U112" s="98"/>
      <c r="V112" s="99"/>
    </row>
    <row r="113" spans="2:25" x14ac:dyDescent="0.2">
      <c r="B113" s="251"/>
      <c r="C113" s="252"/>
      <c r="D113" s="252"/>
      <c r="E113" s="252"/>
      <c r="F113" s="252"/>
      <c r="G113" s="252"/>
      <c r="H113" s="252"/>
      <c r="I113" s="252"/>
      <c r="J113" s="252"/>
      <c r="K113" s="252"/>
      <c r="L113" s="252"/>
      <c r="M113" s="98"/>
      <c r="N113" s="98"/>
      <c r="O113" s="98"/>
      <c r="P113" s="98"/>
      <c r="Q113" s="98"/>
      <c r="R113" s="98"/>
      <c r="S113" s="98"/>
      <c r="T113" s="98"/>
      <c r="U113" s="98"/>
      <c r="V113" s="99"/>
    </row>
    <row r="114" spans="2:25" x14ac:dyDescent="0.2">
      <c r="B114" s="251"/>
      <c r="C114" s="252"/>
      <c r="D114" s="252"/>
      <c r="E114" s="252"/>
      <c r="F114" s="252"/>
      <c r="G114" s="252"/>
      <c r="H114" s="252"/>
      <c r="I114" s="252"/>
      <c r="J114" s="252"/>
      <c r="K114" s="252"/>
      <c r="L114" s="252"/>
      <c r="M114" s="98"/>
      <c r="N114" s="98"/>
      <c r="O114" s="98"/>
      <c r="P114" s="98"/>
      <c r="Q114" s="98"/>
      <c r="R114" s="98"/>
      <c r="S114" s="98"/>
      <c r="T114" s="98"/>
      <c r="U114" s="98"/>
      <c r="V114" s="99"/>
    </row>
    <row r="115" spans="2:25" x14ac:dyDescent="0.2">
      <c r="B115" s="251"/>
      <c r="C115" s="252"/>
      <c r="D115" s="252"/>
      <c r="E115" s="252"/>
      <c r="F115" s="252"/>
      <c r="G115" s="252"/>
      <c r="H115" s="252"/>
      <c r="I115" s="252"/>
      <c r="J115" s="252"/>
      <c r="K115" s="252"/>
      <c r="L115" s="252"/>
      <c r="M115" s="98"/>
      <c r="N115" s="98"/>
      <c r="O115" s="98"/>
      <c r="P115" s="98"/>
      <c r="Q115" s="98"/>
      <c r="R115" s="98"/>
      <c r="S115" s="98"/>
      <c r="T115" s="98"/>
      <c r="U115" s="98"/>
      <c r="V115" s="99"/>
    </row>
    <row r="116" spans="2:25" ht="13.5" thickBot="1" x14ac:dyDescent="0.25">
      <c r="B116" s="100"/>
      <c r="C116" s="101"/>
      <c r="D116" s="101"/>
      <c r="E116" s="101"/>
      <c r="F116" s="101"/>
      <c r="G116" s="101"/>
      <c r="H116" s="101"/>
      <c r="I116" s="101"/>
      <c r="J116" s="101"/>
      <c r="K116" s="101"/>
      <c r="L116" s="101"/>
      <c r="M116" s="101"/>
      <c r="N116" s="101"/>
      <c r="O116" s="101"/>
      <c r="P116" s="101"/>
      <c r="Q116" s="101"/>
      <c r="R116" s="101"/>
      <c r="S116" s="101"/>
      <c r="T116" s="101"/>
      <c r="U116" s="101"/>
      <c r="V116" s="102"/>
    </row>
    <row r="117" spans="2:25" ht="13.5" thickBot="1" x14ac:dyDescent="0.25">
      <c r="B117" s="103" t="s">
        <v>290</v>
      </c>
      <c r="C117" s="104"/>
      <c r="D117" s="104"/>
      <c r="E117" s="104"/>
      <c r="F117" s="104"/>
      <c r="G117" s="104"/>
      <c r="H117" s="104"/>
      <c r="I117" s="104"/>
      <c r="J117" s="104"/>
      <c r="K117" s="104"/>
      <c r="L117" s="104"/>
      <c r="M117" s="104"/>
      <c r="N117" s="104"/>
      <c r="O117" s="104"/>
      <c r="P117" s="104"/>
      <c r="Q117" s="104"/>
      <c r="R117" s="104"/>
      <c r="S117" s="104"/>
      <c r="T117" s="104"/>
      <c r="U117" s="104"/>
      <c r="V117" s="105"/>
    </row>
    <row r="118" spans="2:25" x14ac:dyDescent="0.2">
      <c r="B118" s="94"/>
      <c r="C118" s="95"/>
      <c r="D118" s="95"/>
      <c r="E118" s="95"/>
      <c r="F118" s="95"/>
      <c r="G118" s="95"/>
      <c r="H118" s="95"/>
      <c r="I118" s="95"/>
      <c r="J118" s="95"/>
      <c r="K118" s="95"/>
      <c r="L118" s="95"/>
      <c r="M118" s="95"/>
      <c r="N118" s="95"/>
      <c r="O118" s="95"/>
      <c r="P118" s="95"/>
      <c r="Q118" s="95"/>
      <c r="R118" s="95"/>
      <c r="S118" s="95"/>
      <c r="T118" s="95"/>
      <c r="U118" s="95"/>
      <c r="V118" s="96"/>
    </row>
    <row r="119" spans="2:25" x14ac:dyDescent="0.2">
      <c r="B119" s="132" t="s">
        <v>291</v>
      </c>
      <c r="C119" s="98"/>
      <c r="D119" s="98"/>
      <c r="E119" s="98"/>
      <c r="F119" s="98"/>
      <c r="G119" s="98"/>
      <c r="H119" s="98"/>
      <c r="I119" s="98"/>
      <c r="J119" s="98"/>
      <c r="K119" s="98"/>
      <c r="L119" s="98"/>
      <c r="M119" s="98"/>
      <c r="N119" s="98"/>
      <c r="O119" s="98"/>
      <c r="P119" s="98"/>
      <c r="Q119" s="98"/>
      <c r="R119" s="98"/>
      <c r="S119" s="98"/>
      <c r="T119" s="98"/>
      <c r="U119" s="98"/>
      <c r="V119" s="99"/>
      <c r="Y119" s="83"/>
    </row>
    <row r="120" spans="2:25" x14ac:dyDescent="0.2">
      <c r="B120" s="133"/>
      <c r="C120" s="98"/>
      <c r="D120" s="98"/>
      <c r="E120" s="98"/>
      <c r="F120" s="98"/>
      <c r="G120" s="98"/>
      <c r="H120" s="98"/>
      <c r="I120" s="98"/>
      <c r="J120" s="98"/>
      <c r="K120" s="98"/>
      <c r="L120" s="98"/>
      <c r="M120" s="98"/>
      <c r="N120" s="98"/>
      <c r="O120" s="98"/>
      <c r="P120" s="98"/>
      <c r="Q120" s="98"/>
      <c r="R120" s="98"/>
      <c r="S120" s="98"/>
      <c r="T120" s="98"/>
      <c r="U120" s="98"/>
      <c r="V120" s="99"/>
    </row>
    <row r="121" spans="2:25" ht="12.75" customHeight="1" x14ac:dyDescent="0.2">
      <c r="B121" s="251" t="s">
        <v>344</v>
      </c>
      <c r="C121" s="252"/>
      <c r="D121" s="252"/>
      <c r="E121" s="252"/>
      <c r="F121" s="252"/>
      <c r="G121" s="252"/>
      <c r="H121" s="252"/>
      <c r="I121" s="252"/>
      <c r="J121" s="252"/>
      <c r="K121" s="252"/>
      <c r="L121" s="252"/>
      <c r="M121" s="98"/>
      <c r="N121" s="98"/>
      <c r="O121" s="98"/>
      <c r="P121" s="98"/>
      <c r="Q121" s="98"/>
      <c r="R121" s="98"/>
      <c r="S121" s="98"/>
      <c r="T121" s="98"/>
      <c r="U121" s="98"/>
      <c r="V121" s="99"/>
    </row>
    <row r="122" spans="2:25" x14ac:dyDescent="0.2">
      <c r="B122" s="251"/>
      <c r="C122" s="252"/>
      <c r="D122" s="252"/>
      <c r="E122" s="252"/>
      <c r="F122" s="252"/>
      <c r="G122" s="252"/>
      <c r="H122" s="252"/>
      <c r="I122" s="252"/>
      <c r="J122" s="252"/>
      <c r="K122" s="252"/>
      <c r="L122" s="252"/>
      <c r="M122" s="258" t="s">
        <v>351</v>
      </c>
      <c r="N122" s="258"/>
      <c r="O122" s="258"/>
      <c r="P122" s="258"/>
      <c r="Q122" s="258"/>
      <c r="R122" s="258"/>
      <c r="S122" s="258"/>
      <c r="T122" s="258"/>
      <c r="U122" s="258"/>
      <c r="V122" s="259"/>
    </row>
    <row r="123" spans="2:25" x14ac:dyDescent="0.2">
      <c r="B123" s="251"/>
      <c r="C123" s="252"/>
      <c r="D123" s="252"/>
      <c r="E123" s="252"/>
      <c r="F123" s="252"/>
      <c r="G123" s="252"/>
      <c r="H123" s="252"/>
      <c r="I123" s="252"/>
      <c r="J123" s="252"/>
      <c r="K123" s="252"/>
      <c r="L123" s="252"/>
      <c r="M123" s="258"/>
      <c r="N123" s="258"/>
      <c r="O123" s="258"/>
      <c r="P123" s="258"/>
      <c r="Q123" s="258"/>
      <c r="R123" s="258"/>
      <c r="S123" s="258"/>
      <c r="T123" s="258"/>
      <c r="U123" s="258"/>
      <c r="V123" s="259"/>
    </row>
    <row r="124" spans="2:25" x14ac:dyDescent="0.2">
      <c r="B124" s="251"/>
      <c r="C124" s="252"/>
      <c r="D124" s="252"/>
      <c r="E124" s="252"/>
      <c r="F124" s="252"/>
      <c r="G124" s="252"/>
      <c r="H124" s="252"/>
      <c r="I124" s="252"/>
      <c r="J124" s="252"/>
      <c r="K124" s="252"/>
      <c r="L124" s="252"/>
      <c r="M124" s="258"/>
      <c r="N124" s="258"/>
      <c r="O124" s="258"/>
      <c r="P124" s="258"/>
      <c r="Q124" s="258"/>
      <c r="R124" s="258"/>
      <c r="S124" s="258"/>
      <c r="T124" s="258"/>
      <c r="U124" s="258"/>
      <c r="V124" s="259"/>
    </row>
    <row r="125" spans="2:25" x14ac:dyDescent="0.2">
      <c r="B125" s="251"/>
      <c r="C125" s="252"/>
      <c r="D125" s="252"/>
      <c r="E125" s="252"/>
      <c r="F125" s="252"/>
      <c r="G125" s="252"/>
      <c r="H125" s="252"/>
      <c r="I125" s="252"/>
      <c r="J125" s="252"/>
      <c r="K125" s="252"/>
      <c r="L125" s="252"/>
      <c r="M125" s="258"/>
      <c r="N125" s="258"/>
      <c r="O125" s="258"/>
      <c r="P125" s="258"/>
      <c r="Q125" s="258"/>
      <c r="R125" s="258"/>
      <c r="S125" s="258"/>
      <c r="T125" s="258"/>
      <c r="U125" s="258"/>
      <c r="V125" s="259"/>
    </row>
    <row r="126" spans="2:25" x14ac:dyDescent="0.2">
      <c r="B126" s="251"/>
      <c r="C126" s="252"/>
      <c r="D126" s="252"/>
      <c r="E126" s="252"/>
      <c r="F126" s="252"/>
      <c r="G126" s="252"/>
      <c r="H126" s="252"/>
      <c r="I126" s="252"/>
      <c r="J126" s="252"/>
      <c r="K126" s="252"/>
      <c r="L126" s="252"/>
      <c r="M126" s="258"/>
      <c r="N126" s="258"/>
      <c r="O126" s="258"/>
      <c r="P126" s="258"/>
      <c r="Q126" s="258"/>
      <c r="R126" s="258"/>
      <c r="S126" s="258"/>
      <c r="T126" s="258"/>
      <c r="U126" s="258"/>
      <c r="V126" s="259"/>
    </row>
    <row r="127" spans="2:25" x14ac:dyDescent="0.2">
      <c r="B127" s="251"/>
      <c r="C127" s="252"/>
      <c r="D127" s="252"/>
      <c r="E127" s="252"/>
      <c r="F127" s="252"/>
      <c r="G127" s="252"/>
      <c r="H127" s="252"/>
      <c r="I127" s="252"/>
      <c r="J127" s="252"/>
      <c r="K127" s="252"/>
      <c r="L127" s="252"/>
      <c r="M127" s="98"/>
      <c r="N127" s="98"/>
      <c r="O127" s="98"/>
      <c r="P127" s="98"/>
      <c r="Q127" s="98"/>
      <c r="R127" s="98"/>
      <c r="S127" s="98"/>
      <c r="T127" s="98"/>
      <c r="U127" s="98"/>
      <c r="V127" s="99"/>
    </row>
    <row r="128" spans="2:25" x14ac:dyDescent="0.2">
      <c r="B128" s="251"/>
      <c r="C128" s="252"/>
      <c r="D128" s="252"/>
      <c r="E128" s="252"/>
      <c r="F128" s="252"/>
      <c r="G128" s="252"/>
      <c r="H128" s="252"/>
      <c r="I128" s="252"/>
      <c r="J128" s="252"/>
      <c r="K128" s="252"/>
      <c r="L128" s="252"/>
      <c r="M128" s="98"/>
      <c r="N128" s="98"/>
      <c r="O128" s="98"/>
      <c r="P128" s="98"/>
      <c r="Q128" s="98"/>
      <c r="R128" s="98"/>
      <c r="S128" s="98"/>
      <c r="T128" s="98"/>
      <c r="U128" s="98"/>
      <c r="V128" s="99"/>
    </row>
    <row r="129" spans="2:22" x14ac:dyDescent="0.2">
      <c r="B129" s="134"/>
      <c r="C129" s="110"/>
      <c r="D129" s="110"/>
      <c r="E129" s="110"/>
      <c r="F129" s="110"/>
      <c r="G129" s="110"/>
      <c r="H129" s="110"/>
      <c r="I129" s="110"/>
      <c r="J129" s="110"/>
      <c r="K129" s="110"/>
      <c r="L129" s="110"/>
      <c r="M129" s="98"/>
      <c r="N129" s="98"/>
      <c r="O129" s="98"/>
      <c r="P129" s="98"/>
      <c r="Q129" s="98"/>
      <c r="R129" s="98"/>
      <c r="S129" s="98"/>
      <c r="T129" s="98"/>
      <c r="U129" s="98"/>
      <c r="V129" s="99"/>
    </row>
    <row r="130" spans="2:22" x14ac:dyDescent="0.2">
      <c r="B130" s="134"/>
      <c r="C130" s="113" t="s">
        <v>293</v>
      </c>
      <c r="D130" s="113" t="s">
        <v>294</v>
      </c>
      <c r="E130" s="113" t="s">
        <v>295</v>
      </c>
      <c r="F130" s="113" t="s">
        <v>296</v>
      </c>
      <c r="G130" s="113" t="s">
        <v>346</v>
      </c>
      <c r="H130" s="98"/>
      <c r="I130" s="110"/>
      <c r="J130" s="110"/>
      <c r="K130" s="110"/>
      <c r="L130" s="110"/>
      <c r="M130" s="98"/>
      <c r="N130" s="98"/>
      <c r="O130" s="98"/>
      <c r="P130" s="98"/>
      <c r="Q130" s="98"/>
      <c r="R130" s="98"/>
      <c r="S130" s="98"/>
      <c r="T130" s="98"/>
      <c r="U130" s="98"/>
      <c r="V130" s="99"/>
    </row>
    <row r="131" spans="2:22" x14ac:dyDescent="0.2">
      <c r="B131" s="134"/>
      <c r="C131" s="254">
        <v>1</v>
      </c>
      <c r="D131" s="255" t="s">
        <v>300</v>
      </c>
      <c r="E131" s="111" t="s">
        <v>298</v>
      </c>
      <c r="F131" s="112">
        <v>0</v>
      </c>
      <c r="G131" s="112"/>
      <c r="H131" s="98"/>
      <c r="I131" s="110"/>
      <c r="J131" s="110"/>
      <c r="K131" s="110"/>
      <c r="L131" s="110"/>
      <c r="M131" s="98"/>
      <c r="N131" s="98"/>
      <c r="O131" s="98"/>
      <c r="P131" s="98"/>
      <c r="Q131" s="98"/>
      <c r="R131" s="98"/>
      <c r="S131" s="98"/>
      <c r="T131" s="98"/>
      <c r="U131" s="98"/>
      <c r="V131" s="99"/>
    </row>
    <row r="132" spans="2:22" x14ac:dyDescent="0.2">
      <c r="B132" s="134"/>
      <c r="C132" s="254"/>
      <c r="D132" s="254"/>
      <c r="E132" s="111" t="s">
        <v>299</v>
      </c>
      <c r="F132" s="112">
        <v>0</v>
      </c>
      <c r="G132" s="112"/>
      <c r="H132" s="98"/>
      <c r="I132" s="110"/>
      <c r="J132" s="110"/>
      <c r="K132" s="110"/>
      <c r="L132" s="110"/>
      <c r="M132" s="98"/>
      <c r="N132" s="98"/>
      <c r="O132" s="98"/>
      <c r="P132" s="98"/>
      <c r="Q132" s="98"/>
      <c r="R132" s="98"/>
      <c r="S132" s="98"/>
      <c r="T132" s="98"/>
      <c r="U132" s="98"/>
      <c r="V132" s="99"/>
    </row>
    <row r="133" spans="2:22" x14ac:dyDescent="0.2">
      <c r="B133" s="97"/>
      <c r="C133" s="254">
        <v>2</v>
      </c>
      <c r="D133" s="255" t="s">
        <v>297</v>
      </c>
      <c r="E133" s="111" t="s">
        <v>298</v>
      </c>
      <c r="F133" s="112">
        <v>91699</v>
      </c>
      <c r="G133" s="112">
        <f>ABS(F133-F131)</f>
        <v>91699</v>
      </c>
      <c r="H133" s="98">
        <f>G133/2000</f>
        <v>45.849499999999999</v>
      </c>
      <c r="I133" s="108" t="s">
        <v>345</v>
      </c>
      <c r="J133" s="98"/>
      <c r="K133" s="98"/>
      <c r="L133" s="98"/>
      <c r="M133" s="98"/>
      <c r="N133" s="98"/>
      <c r="O133" s="98"/>
      <c r="P133" s="98"/>
      <c r="Q133" s="98"/>
      <c r="R133" s="98"/>
      <c r="S133" s="98"/>
      <c r="T133" s="98"/>
      <c r="U133" s="98"/>
      <c r="V133" s="99"/>
    </row>
    <row r="134" spans="2:22" x14ac:dyDescent="0.2">
      <c r="B134" s="97"/>
      <c r="C134" s="254"/>
      <c r="D134" s="254"/>
      <c r="E134" s="111" t="s">
        <v>299</v>
      </c>
      <c r="F134" s="112">
        <v>176252</v>
      </c>
      <c r="G134" s="112">
        <f t="shared" ref="G134" si="0">ABS(F134-F132)</f>
        <v>176252</v>
      </c>
      <c r="H134" s="108">
        <f>G134/H133</f>
        <v>3844.1422480070669</v>
      </c>
      <c r="I134" s="108" t="s">
        <v>347</v>
      </c>
      <c r="J134" s="98"/>
      <c r="K134" s="98"/>
      <c r="L134" s="98"/>
      <c r="M134" s="98"/>
      <c r="N134" s="98"/>
      <c r="O134" s="98"/>
      <c r="P134" s="98"/>
      <c r="Q134" s="98"/>
      <c r="R134" s="98"/>
      <c r="S134" s="98"/>
      <c r="T134" s="98"/>
      <c r="U134" s="98"/>
      <c r="V134" s="99"/>
    </row>
    <row r="135" spans="2:22" x14ac:dyDescent="0.2">
      <c r="B135" s="97"/>
      <c r="C135" s="256"/>
      <c r="D135" s="257"/>
      <c r="E135" s="108"/>
      <c r="F135" s="98"/>
      <c r="G135" s="98"/>
      <c r="H135" s="98"/>
      <c r="I135" s="98"/>
      <c r="J135" s="98"/>
      <c r="K135" s="98"/>
      <c r="L135" s="98"/>
      <c r="M135" s="98"/>
      <c r="N135" s="98"/>
      <c r="O135" s="98"/>
      <c r="P135" s="98"/>
      <c r="Q135" s="98"/>
      <c r="R135" s="98"/>
      <c r="S135" s="98"/>
      <c r="T135" s="98"/>
      <c r="U135" s="98"/>
      <c r="V135" s="99"/>
    </row>
    <row r="136" spans="2:22" x14ac:dyDescent="0.2">
      <c r="B136" s="133"/>
      <c r="C136" s="256"/>
      <c r="D136" s="256"/>
      <c r="E136" s="108"/>
      <c r="F136" s="98"/>
      <c r="G136" s="98"/>
      <c r="H136" s="108"/>
      <c r="I136" s="98"/>
      <c r="J136" s="98"/>
      <c r="K136" s="98"/>
      <c r="L136" s="98"/>
      <c r="M136" s="98"/>
      <c r="N136" s="98"/>
      <c r="O136" s="98"/>
      <c r="P136" s="98"/>
      <c r="Q136" s="98"/>
      <c r="R136" s="98"/>
      <c r="S136" s="98"/>
      <c r="T136" s="98"/>
      <c r="U136" s="98"/>
      <c r="V136" s="99"/>
    </row>
    <row r="137" spans="2:22" x14ac:dyDescent="0.2">
      <c r="B137" s="251" t="s">
        <v>348</v>
      </c>
      <c r="C137" s="260"/>
      <c r="D137" s="260"/>
      <c r="E137" s="260"/>
      <c r="F137" s="260"/>
      <c r="G137" s="260"/>
      <c r="H137" s="260"/>
      <c r="I137" s="260"/>
      <c r="J137" s="260"/>
      <c r="K137" s="260"/>
      <c r="L137" s="260"/>
      <c r="M137" s="260"/>
      <c r="N137" s="260"/>
      <c r="O137" s="260"/>
      <c r="P137" s="260"/>
      <c r="Q137" s="260"/>
      <c r="R137" s="260"/>
      <c r="S137" s="260"/>
      <c r="T137" s="260"/>
      <c r="U137" s="260"/>
      <c r="V137" s="261"/>
    </row>
    <row r="138" spans="2:22" x14ac:dyDescent="0.2">
      <c r="B138" s="262"/>
      <c r="C138" s="260"/>
      <c r="D138" s="260"/>
      <c r="E138" s="260"/>
      <c r="F138" s="260"/>
      <c r="G138" s="260"/>
      <c r="H138" s="260"/>
      <c r="I138" s="260"/>
      <c r="J138" s="260"/>
      <c r="K138" s="260"/>
      <c r="L138" s="260"/>
      <c r="M138" s="260"/>
      <c r="N138" s="260"/>
      <c r="O138" s="260"/>
      <c r="P138" s="260"/>
      <c r="Q138" s="260"/>
      <c r="R138" s="260"/>
      <c r="S138" s="260"/>
      <c r="T138" s="260"/>
      <c r="U138" s="260"/>
      <c r="V138" s="261"/>
    </row>
    <row r="139" spans="2:22" x14ac:dyDescent="0.2">
      <c r="B139" s="262"/>
      <c r="C139" s="260"/>
      <c r="D139" s="260"/>
      <c r="E139" s="260"/>
      <c r="F139" s="260"/>
      <c r="G139" s="260"/>
      <c r="H139" s="260"/>
      <c r="I139" s="260"/>
      <c r="J139" s="260"/>
      <c r="K139" s="260"/>
      <c r="L139" s="260"/>
      <c r="M139" s="260"/>
      <c r="N139" s="260"/>
      <c r="O139" s="260"/>
      <c r="P139" s="260"/>
      <c r="Q139" s="260"/>
      <c r="R139" s="260"/>
      <c r="S139" s="260"/>
      <c r="T139" s="260"/>
      <c r="U139" s="260"/>
      <c r="V139" s="261"/>
    </row>
    <row r="140" spans="2:22" x14ac:dyDescent="0.2">
      <c r="B140" s="262"/>
      <c r="C140" s="260"/>
      <c r="D140" s="260"/>
      <c r="E140" s="260"/>
      <c r="F140" s="260"/>
      <c r="G140" s="260"/>
      <c r="H140" s="260"/>
      <c r="I140" s="260"/>
      <c r="J140" s="260"/>
      <c r="K140" s="260"/>
      <c r="L140" s="260"/>
      <c r="M140" s="260"/>
      <c r="N140" s="260"/>
      <c r="O140" s="260"/>
      <c r="P140" s="260"/>
      <c r="Q140" s="260"/>
      <c r="R140" s="260"/>
      <c r="S140" s="260"/>
      <c r="T140" s="260"/>
      <c r="U140" s="260"/>
      <c r="V140" s="261"/>
    </row>
    <row r="141" spans="2:22" x14ac:dyDescent="0.2">
      <c r="B141" s="135"/>
      <c r="C141" s="109"/>
      <c r="D141" s="109"/>
      <c r="E141" s="109"/>
      <c r="F141" s="109"/>
      <c r="G141" s="109"/>
      <c r="H141" s="109"/>
      <c r="I141" s="109"/>
      <c r="J141" s="109"/>
      <c r="K141" s="109"/>
      <c r="L141" s="109"/>
      <c r="M141" s="109"/>
      <c r="N141" s="109"/>
      <c r="O141" s="109"/>
      <c r="P141" s="109"/>
      <c r="Q141" s="109"/>
      <c r="R141" s="109"/>
      <c r="S141" s="109"/>
      <c r="T141" s="109"/>
      <c r="U141" s="109"/>
      <c r="V141" s="136"/>
    </row>
    <row r="142" spans="2:22" x14ac:dyDescent="0.2">
      <c r="B142" s="97"/>
      <c r="C142" s="98"/>
      <c r="D142" s="98"/>
      <c r="E142" s="98"/>
      <c r="F142" s="98"/>
      <c r="G142" s="98"/>
      <c r="H142" s="98"/>
      <c r="I142" s="98"/>
      <c r="J142" s="98"/>
      <c r="K142" s="98"/>
      <c r="L142" s="98"/>
      <c r="M142" s="98"/>
      <c r="N142" s="98"/>
      <c r="O142" s="98"/>
      <c r="P142" s="98"/>
      <c r="Q142" s="98"/>
      <c r="R142" s="98"/>
      <c r="S142" s="98"/>
      <c r="T142" s="98"/>
      <c r="U142" s="98"/>
      <c r="V142" s="99"/>
    </row>
    <row r="143" spans="2:22" x14ac:dyDescent="0.2">
      <c r="B143" s="132" t="s">
        <v>303</v>
      </c>
      <c r="C143" s="98"/>
      <c r="D143" s="98"/>
      <c r="E143" s="98"/>
      <c r="F143" s="98"/>
      <c r="G143" s="98"/>
      <c r="H143" s="98"/>
      <c r="I143" s="98"/>
      <c r="J143" s="98"/>
      <c r="K143" s="98"/>
      <c r="L143" s="98"/>
      <c r="M143" s="98"/>
      <c r="N143" s="98"/>
      <c r="O143" s="98"/>
      <c r="P143" s="98"/>
      <c r="Q143" s="98"/>
      <c r="R143" s="98"/>
      <c r="S143" s="98"/>
      <c r="T143" s="98"/>
      <c r="U143" s="98"/>
      <c r="V143" s="99"/>
    </row>
    <row r="144" spans="2:22" x14ac:dyDescent="0.2">
      <c r="B144" s="97"/>
      <c r="C144" s="98"/>
      <c r="D144" s="98"/>
      <c r="E144" s="98"/>
      <c r="F144" s="98"/>
      <c r="G144" s="98"/>
      <c r="H144" s="98"/>
      <c r="I144" s="98"/>
      <c r="J144" s="98"/>
      <c r="K144" s="98"/>
      <c r="L144" s="98"/>
      <c r="M144" s="98"/>
      <c r="N144" s="98"/>
      <c r="O144" s="98"/>
      <c r="P144" s="98"/>
      <c r="Q144" s="98"/>
      <c r="R144" s="98"/>
      <c r="S144" s="98"/>
      <c r="T144" s="98"/>
      <c r="U144" s="98"/>
      <c r="V144" s="99"/>
    </row>
    <row r="145" spans="2:22" ht="12.75" customHeight="1" x14ac:dyDescent="0.2">
      <c r="B145" s="251" t="s">
        <v>349</v>
      </c>
      <c r="C145" s="252"/>
      <c r="D145" s="252"/>
      <c r="E145" s="252"/>
      <c r="F145" s="252"/>
      <c r="G145" s="252"/>
      <c r="H145" s="252"/>
      <c r="I145" s="252"/>
      <c r="J145" s="252"/>
      <c r="K145" s="252"/>
      <c r="L145" s="252"/>
      <c r="M145" s="252"/>
      <c r="N145" s="252"/>
      <c r="O145" s="252"/>
      <c r="P145" s="252"/>
      <c r="Q145" s="252"/>
      <c r="R145" s="252"/>
      <c r="S145" s="252"/>
      <c r="T145" s="252"/>
      <c r="U145" s="252"/>
      <c r="V145" s="143"/>
    </row>
    <row r="146" spans="2:22" x14ac:dyDescent="0.2">
      <c r="B146" s="134"/>
      <c r="C146" s="110"/>
      <c r="D146" s="110"/>
      <c r="E146" s="110"/>
      <c r="F146" s="110"/>
      <c r="G146" s="110"/>
      <c r="H146" s="110"/>
      <c r="I146" s="110"/>
      <c r="J146" s="110"/>
      <c r="K146" s="110"/>
      <c r="L146" s="110"/>
      <c r="M146" s="110"/>
      <c r="N146" s="110"/>
      <c r="O146" s="110"/>
      <c r="P146" s="110"/>
      <c r="Q146" s="110"/>
      <c r="R146" s="110"/>
      <c r="S146" s="110"/>
      <c r="T146" s="110"/>
      <c r="U146" s="110"/>
      <c r="V146" s="143"/>
    </row>
    <row r="147" spans="2:22" x14ac:dyDescent="0.2">
      <c r="B147" s="134"/>
      <c r="C147" s="110"/>
      <c r="D147" s="110"/>
      <c r="E147" s="110"/>
      <c r="F147" s="110"/>
      <c r="G147" s="110"/>
      <c r="H147" s="110"/>
      <c r="I147" s="110"/>
      <c r="J147" s="110"/>
      <c r="K147" s="110"/>
      <c r="L147" s="110"/>
      <c r="M147" s="110"/>
      <c r="N147" s="110"/>
      <c r="O147" s="110"/>
      <c r="P147" s="110"/>
      <c r="Q147" s="110"/>
      <c r="R147" s="110"/>
      <c r="S147" s="110"/>
      <c r="T147" s="110"/>
      <c r="U147" s="110"/>
      <c r="V147" s="143"/>
    </row>
    <row r="148" spans="2:22" x14ac:dyDescent="0.2">
      <c r="B148" s="134"/>
      <c r="C148" s="110"/>
      <c r="D148" s="110"/>
      <c r="E148" s="110"/>
      <c r="F148" s="110"/>
      <c r="G148" s="110"/>
      <c r="H148" s="110"/>
      <c r="I148" s="110"/>
      <c r="J148" s="110"/>
      <c r="K148" s="110"/>
      <c r="L148" s="110"/>
      <c r="M148" s="110"/>
      <c r="N148" s="110"/>
      <c r="O148" s="110"/>
      <c r="P148" s="110"/>
      <c r="Q148" s="110"/>
      <c r="R148" s="110"/>
      <c r="S148" s="110"/>
      <c r="T148" s="110"/>
      <c r="U148" s="110"/>
      <c r="V148" s="143"/>
    </row>
    <row r="149" spans="2:22" x14ac:dyDescent="0.2">
      <c r="B149" s="134"/>
      <c r="C149" s="110"/>
      <c r="D149" s="110"/>
      <c r="E149" s="110"/>
      <c r="F149" s="110"/>
      <c r="G149" s="110"/>
      <c r="H149" s="110"/>
      <c r="I149" s="110"/>
      <c r="J149" s="110"/>
      <c r="K149" s="110"/>
      <c r="L149" s="110"/>
      <c r="M149" s="110"/>
      <c r="N149" s="110"/>
      <c r="O149" s="110"/>
      <c r="P149" s="110"/>
      <c r="Q149" s="110"/>
      <c r="R149" s="110"/>
      <c r="S149" s="110"/>
      <c r="T149" s="110"/>
      <c r="U149" s="110"/>
      <c r="V149" s="143"/>
    </row>
    <row r="150" spans="2:22" x14ac:dyDescent="0.2">
      <c r="B150" s="134"/>
      <c r="C150" s="110"/>
      <c r="D150" s="110"/>
      <c r="E150" s="110"/>
      <c r="F150" s="110"/>
      <c r="G150" s="110"/>
      <c r="H150" s="110"/>
      <c r="I150" s="110"/>
      <c r="J150" s="110"/>
      <c r="K150" s="110"/>
      <c r="L150" s="110"/>
      <c r="M150" s="110"/>
      <c r="N150" s="110"/>
      <c r="O150" s="110"/>
      <c r="P150" s="110"/>
      <c r="Q150" s="110"/>
      <c r="R150" s="110"/>
      <c r="S150" s="110"/>
      <c r="T150" s="110"/>
      <c r="U150" s="110"/>
      <c r="V150" s="143"/>
    </row>
    <row r="151" spans="2:22" x14ac:dyDescent="0.2">
      <c r="B151" s="134"/>
      <c r="C151" s="110"/>
      <c r="D151" s="110"/>
      <c r="E151" s="110"/>
      <c r="F151" s="110"/>
      <c r="G151" s="110"/>
      <c r="H151" s="110"/>
      <c r="I151" s="110"/>
      <c r="J151" s="110"/>
      <c r="K151" s="110"/>
      <c r="L151" s="110"/>
      <c r="M151" s="110"/>
      <c r="N151" s="110"/>
      <c r="O151" s="110"/>
      <c r="P151" s="110"/>
      <c r="Q151" s="110"/>
      <c r="R151" s="110"/>
      <c r="S151" s="110"/>
      <c r="T151" s="110"/>
      <c r="U151" s="110"/>
      <c r="V151" s="143"/>
    </row>
    <row r="152" spans="2:22" x14ac:dyDescent="0.2">
      <c r="B152" s="134"/>
      <c r="C152" s="110"/>
      <c r="D152" s="110"/>
      <c r="E152" s="110"/>
      <c r="F152" s="110"/>
      <c r="G152" s="110"/>
      <c r="H152" s="110"/>
      <c r="I152" s="110"/>
      <c r="J152" s="110"/>
      <c r="K152" s="110"/>
      <c r="L152" s="110"/>
      <c r="M152" s="110"/>
      <c r="N152" s="110"/>
      <c r="O152" s="110"/>
      <c r="P152" s="110"/>
      <c r="Q152" s="110"/>
      <c r="R152" s="110"/>
      <c r="S152" s="110"/>
      <c r="T152" s="110"/>
      <c r="U152" s="110"/>
      <c r="V152" s="143"/>
    </row>
    <row r="153" spans="2:22" x14ac:dyDescent="0.2">
      <c r="B153" s="134"/>
      <c r="C153" s="110"/>
      <c r="D153" s="110"/>
      <c r="E153" s="110"/>
      <c r="F153" s="110"/>
      <c r="G153" s="110"/>
      <c r="H153" s="110"/>
      <c r="I153" s="110"/>
      <c r="J153" s="110"/>
      <c r="K153" s="110"/>
      <c r="L153" s="110"/>
      <c r="M153" s="110"/>
      <c r="N153" s="110"/>
      <c r="O153" s="110"/>
      <c r="P153" s="110"/>
      <c r="Q153" s="110"/>
      <c r="R153" s="110"/>
      <c r="S153" s="110"/>
      <c r="T153" s="110"/>
      <c r="U153" s="110"/>
      <c r="V153" s="143"/>
    </row>
    <row r="154" spans="2:22" x14ac:dyDescent="0.2">
      <c r="B154" s="134"/>
      <c r="C154" s="110"/>
      <c r="D154" s="110"/>
      <c r="E154" s="110"/>
      <c r="F154" s="110"/>
      <c r="G154" s="110"/>
      <c r="H154" s="110"/>
      <c r="I154" s="110"/>
      <c r="J154" s="110"/>
      <c r="K154" s="110"/>
      <c r="L154" s="110"/>
      <c r="M154" s="110"/>
      <c r="N154" s="110"/>
      <c r="O154" s="110"/>
      <c r="P154" s="110"/>
      <c r="Q154" s="110"/>
      <c r="R154" s="110"/>
      <c r="S154" s="110"/>
      <c r="T154" s="110"/>
      <c r="U154" s="110"/>
      <c r="V154" s="143"/>
    </row>
    <row r="155" spans="2:22" x14ac:dyDescent="0.2">
      <c r="B155" s="134"/>
      <c r="C155" s="110"/>
      <c r="D155" s="110"/>
      <c r="E155" s="110"/>
      <c r="F155" s="110"/>
      <c r="G155" s="110"/>
      <c r="H155" s="110"/>
      <c r="I155" s="110"/>
      <c r="J155" s="110"/>
      <c r="K155" s="110"/>
      <c r="L155" s="110"/>
      <c r="M155" s="110"/>
      <c r="N155" s="110"/>
      <c r="O155" s="110"/>
      <c r="P155" s="110"/>
      <c r="Q155" s="110"/>
      <c r="R155" s="110"/>
      <c r="S155" s="110"/>
      <c r="T155" s="110"/>
      <c r="U155" s="110"/>
      <c r="V155" s="143"/>
    </row>
    <row r="156" spans="2:22" x14ac:dyDescent="0.2">
      <c r="B156" s="134"/>
      <c r="C156" s="110"/>
      <c r="D156" s="110"/>
      <c r="E156" s="110"/>
      <c r="F156" s="110"/>
      <c r="G156" s="110"/>
      <c r="H156" s="110"/>
      <c r="I156" s="110"/>
      <c r="J156" s="110"/>
      <c r="K156" s="110"/>
      <c r="L156" s="110"/>
      <c r="M156" s="110"/>
      <c r="N156" s="110"/>
      <c r="O156" s="110"/>
      <c r="P156" s="110"/>
      <c r="Q156" s="110"/>
      <c r="R156" s="110"/>
      <c r="S156" s="110"/>
      <c r="T156" s="110"/>
      <c r="U156" s="110"/>
      <c r="V156" s="143"/>
    </row>
    <row r="157" spans="2:22" x14ac:dyDescent="0.2">
      <c r="B157" s="134"/>
      <c r="C157" s="110"/>
      <c r="D157" s="110"/>
      <c r="E157" s="110"/>
      <c r="F157" s="110"/>
      <c r="G157" s="110"/>
      <c r="H157" s="110"/>
      <c r="I157" s="110"/>
      <c r="J157" s="110"/>
      <c r="K157" s="110"/>
      <c r="L157" s="110"/>
      <c r="M157" s="110"/>
      <c r="N157" s="110"/>
      <c r="O157" s="110"/>
      <c r="P157" s="110"/>
      <c r="Q157" s="110"/>
      <c r="R157" s="110"/>
      <c r="S157" s="110"/>
      <c r="T157" s="110"/>
      <c r="U157" s="110"/>
      <c r="V157" s="143"/>
    </row>
    <row r="158" spans="2:22" x14ac:dyDescent="0.2">
      <c r="B158" s="134"/>
      <c r="C158" s="110"/>
      <c r="D158" s="110"/>
      <c r="E158" s="110"/>
      <c r="F158" s="110"/>
      <c r="G158" s="110"/>
      <c r="H158" s="110"/>
      <c r="I158" s="110"/>
      <c r="J158" s="110"/>
      <c r="K158" s="110"/>
      <c r="L158" s="110"/>
      <c r="M158" s="110"/>
      <c r="N158" s="110"/>
      <c r="O158" s="110"/>
      <c r="P158" s="110"/>
      <c r="Q158" s="110"/>
      <c r="R158" s="110"/>
      <c r="S158" s="110"/>
      <c r="T158" s="110"/>
      <c r="U158" s="110"/>
      <c r="V158" s="143"/>
    </row>
    <row r="159" spans="2:22" x14ac:dyDescent="0.2">
      <c r="B159" s="134"/>
      <c r="C159" s="110"/>
      <c r="D159" s="110"/>
      <c r="E159" s="110"/>
      <c r="F159" s="110"/>
      <c r="G159" s="110"/>
      <c r="H159" s="110"/>
      <c r="I159" s="110"/>
      <c r="J159" s="110"/>
      <c r="K159" s="110"/>
      <c r="L159" s="110"/>
      <c r="M159" s="110"/>
      <c r="N159" s="110"/>
      <c r="O159" s="110"/>
      <c r="P159" s="110"/>
      <c r="Q159" s="110"/>
      <c r="R159" s="110"/>
      <c r="S159" s="110"/>
      <c r="T159" s="110"/>
      <c r="U159" s="110"/>
      <c r="V159" s="143"/>
    </row>
    <row r="160" spans="2:22" x14ac:dyDescent="0.2">
      <c r="B160" s="134"/>
      <c r="C160" s="110"/>
      <c r="D160" s="110"/>
      <c r="E160" s="110"/>
      <c r="F160" s="110"/>
      <c r="G160" s="110"/>
      <c r="H160" s="110"/>
      <c r="I160" s="110"/>
      <c r="J160" s="110"/>
      <c r="K160" s="110"/>
      <c r="L160" s="110"/>
      <c r="M160" s="110"/>
      <c r="N160" s="110"/>
      <c r="O160" s="110"/>
      <c r="P160" s="110"/>
      <c r="Q160" s="110"/>
      <c r="R160" s="110"/>
      <c r="S160" s="110"/>
      <c r="T160" s="110"/>
      <c r="U160" s="110"/>
      <c r="V160" s="143"/>
    </row>
    <row r="161" spans="2:22" x14ac:dyDescent="0.2">
      <c r="B161" s="134"/>
      <c r="C161" s="110"/>
      <c r="D161" s="110"/>
      <c r="E161" s="110"/>
      <c r="F161" s="110"/>
      <c r="G161" s="110"/>
      <c r="H161" s="110"/>
      <c r="I161" s="110"/>
      <c r="J161" s="110"/>
      <c r="K161" s="110"/>
      <c r="L161" s="110"/>
      <c r="M161" s="110"/>
      <c r="N161" s="110"/>
      <c r="O161" s="110"/>
      <c r="P161" s="110"/>
      <c r="Q161" s="110"/>
      <c r="R161" s="110"/>
      <c r="S161" s="110"/>
      <c r="T161" s="110"/>
      <c r="U161" s="110"/>
      <c r="V161" s="143"/>
    </row>
    <row r="162" spans="2:22" x14ac:dyDescent="0.2">
      <c r="B162" s="140"/>
      <c r="C162" s="141"/>
      <c r="D162" s="141"/>
      <c r="E162" s="141"/>
      <c r="F162" s="141"/>
      <c r="G162" s="141"/>
      <c r="H162" s="141"/>
      <c r="I162" s="141"/>
      <c r="J162" s="141"/>
      <c r="K162" s="141"/>
      <c r="L162" s="141"/>
      <c r="M162" s="141"/>
      <c r="N162" s="141"/>
      <c r="O162" s="141"/>
      <c r="P162" s="141"/>
      <c r="Q162" s="141"/>
      <c r="R162" s="141"/>
      <c r="S162" s="141"/>
      <c r="T162" s="141"/>
      <c r="U162" s="141"/>
      <c r="V162" s="142"/>
    </row>
    <row r="163" spans="2:22" x14ac:dyDescent="0.2">
      <c r="B163" s="140"/>
      <c r="C163" s="141"/>
      <c r="D163" s="141"/>
      <c r="E163" s="141"/>
      <c r="F163" s="141"/>
      <c r="G163" s="141"/>
      <c r="H163" s="141"/>
      <c r="I163" s="141"/>
      <c r="J163" s="141"/>
      <c r="K163" s="141"/>
      <c r="L163" s="141"/>
      <c r="M163" s="141"/>
      <c r="N163" s="141"/>
      <c r="O163" s="141"/>
      <c r="P163" s="141"/>
      <c r="Q163" s="141"/>
      <c r="R163" s="141"/>
      <c r="S163" s="141"/>
      <c r="T163" s="141"/>
      <c r="U163" s="141"/>
      <c r="V163" s="142"/>
    </row>
    <row r="164" spans="2:22" x14ac:dyDescent="0.2">
      <c r="B164" s="140"/>
      <c r="C164" s="141"/>
      <c r="D164" s="141"/>
      <c r="E164" s="141"/>
      <c r="F164" s="141"/>
      <c r="G164" s="141"/>
      <c r="H164" s="141"/>
      <c r="I164" s="141"/>
      <c r="J164" s="141"/>
      <c r="K164" s="141"/>
      <c r="L164" s="141"/>
      <c r="M164" s="141"/>
      <c r="N164" s="141"/>
      <c r="O164" s="141"/>
      <c r="P164" s="141"/>
      <c r="Q164" s="141"/>
      <c r="R164" s="141"/>
      <c r="S164" s="141"/>
      <c r="T164" s="141"/>
      <c r="U164" s="141"/>
      <c r="V164" s="142"/>
    </row>
    <row r="165" spans="2:22" x14ac:dyDescent="0.2">
      <c r="B165" s="140"/>
      <c r="C165" s="141"/>
      <c r="D165" s="141"/>
      <c r="E165" s="141"/>
      <c r="F165" s="141"/>
      <c r="G165" s="141"/>
      <c r="H165" s="141"/>
      <c r="I165" s="141"/>
      <c r="J165" s="141"/>
      <c r="K165" s="141"/>
      <c r="L165" s="141"/>
      <c r="M165" s="141"/>
      <c r="N165" s="141"/>
      <c r="O165" s="141"/>
      <c r="P165" s="141"/>
      <c r="Q165" s="141"/>
      <c r="R165" s="141"/>
      <c r="S165" s="141"/>
      <c r="T165" s="141"/>
      <c r="U165" s="141"/>
      <c r="V165" s="142"/>
    </row>
    <row r="166" spans="2:22" x14ac:dyDescent="0.2">
      <c r="B166" s="140"/>
      <c r="C166" s="141"/>
      <c r="D166" s="141"/>
      <c r="E166" s="141"/>
      <c r="F166" s="141"/>
      <c r="G166" s="141"/>
      <c r="H166" s="141"/>
      <c r="I166" s="141"/>
      <c r="J166" s="141"/>
      <c r="K166" s="141"/>
      <c r="L166" s="141"/>
      <c r="M166" s="141"/>
      <c r="N166" s="141"/>
      <c r="O166" s="141"/>
      <c r="P166" s="141"/>
      <c r="Q166" s="141"/>
      <c r="R166" s="141"/>
      <c r="S166" s="141"/>
      <c r="T166" s="141"/>
      <c r="U166" s="141"/>
      <c r="V166" s="142"/>
    </row>
    <row r="167" spans="2:22" ht="12.75" customHeight="1" x14ac:dyDescent="0.2">
      <c r="B167" s="140"/>
      <c r="C167" s="141"/>
      <c r="D167" s="141"/>
      <c r="E167" s="141"/>
      <c r="F167" s="141"/>
      <c r="G167" s="141"/>
      <c r="H167" s="141"/>
      <c r="I167" s="141"/>
      <c r="J167" s="141"/>
      <c r="K167" s="141"/>
      <c r="L167" s="141"/>
      <c r="M167" s="141"/>
      <c r="N167" s="141"/>
      <c r="O167" s="141"/>
      <c r="P167" s="141"/>
      <c r="Q167" s="141"/>
      <c r="R167" s="141"/>
      <c r="S167" s="141"/>
      <c r="T167" s="141"/>
      <c r="U167" s="141"/>
      <c r="V167" s="142"/>
    </row>
    <row r="168" spans="2:22" x14ac:dyDescent="0.2">
      <c r="B168" s="251" t="s">
        <v>350</v>
      </c>
      <c r="C168" s="252"/>
      <c r="D168" s="252"/>
      <c r="E168" s="252"/>
      <c r="F168" s="252"/>
      <c r="G168" s="252"/>
      <c r="H168" s="252"/>
      <c r="I168" s="252"/>
      <c r="J168" s="252"/>
      <c r="K168" s="252"/>
      <c r="L168" s="252"/>
      <c r="M168" s="252"/>
      <c r="N168" s="252"/>
      <c r="O168" s="252"/>
      <c r="P168" s="252"/>
      <c r="Q168" s="252"/>
      <c r="R168" s="252"/>
      <c r="S168" s="252"/>
      <c r="T168" s="252"/>
      <c r="U168" s="252"/>
      <c r="V168" s="253"/>
    </row>
    <row r="169" spans="2:22" x14ac:dyDescent="0.2">
      <c r="B169" s="251"/>
      <c r="C169" s="252"/>
      <c r="D169" s="252"/>
      <c r="E169" s="252"/>
      <c r="F169" s="252"/>
      <c r="G169" s="252"/>
      <c r="H169" s="252"/>
      <c r="I169" s="252"/>
      <c r="J169" s="252"/>
      <c r="K169" s="252"/>
      <c r="L169" s="252"/>
      <c r="M169" s="252"/>
      <c r="N169" s="252"/>
      <c r="O169" s="252"/>
      <c r="P169" s="252"/>
      <c r="Q169" s="252"/>
      <c r="R169" s="252"/>
      <c r="S169" s="252"/>
      <c r="T169" s="252"/>
      <c r="U169" s="252"/>
      <c r="V169" s="253"/>
    </row>
    <row r="170" spans="2:22" x14ac:dyDescent="0.2">
      <c r="B170" s="140"/>
      <c r="C170" s="141"/>
      <c r="D170" s="141"/>
      <c r="E170" s="141"/>
      <c r="F170" s="141"/>
      <c r="G170" s="141"/>
      <c r="H170" s="141"/>
      <c r="I170" s="141"/>
      <c r="J170" s="141"/>
      <c r="K170" s="141"/>
      <c r="L170" s="141"/>
      <c r="M170" s="141"/>
      <c r="N170" s="141"/>
      <c r="O170" s="141"/>
      <c r="P170" s="141"/>
      <c r="Q170" s="141"/>
      <c r="R170" s="141"/>
      <c r="S170" s="141"/>
      <c r="T170" s="141"/>
      <c r="U170" s="141"/>
      <c r="V170" s="142"/>
    </row>
    <row r="171" spans="2:22" x14ac:dyDescent="0.2">
      <c r="B171" s="97"/>
      <c r="C171" s="98"/>
      <c r="D171" s="98"/>
      <c r="E171" s="98"/>
      <c r="F171" s="98"/>
      <c r="G171" s="98"/>
      <c r="H171" s="98"/>
      <c r="I171" s="98"/>
      <c r="J171" s="98"/>
      <c r="K171" s="98"/>
      <c r="L171" s="98"/>
      <c r="M171" s="98"/>
      <c r="N171" s="98"/>
      <c r="O171" s="98"/>
      <c r="P171" s="98"/>
      <c r="Q171" s="98"/>
      <c r="R171" s="98"/>
      <c r="S171" s="98"/>
      <c r="T171" s="98"/>
      <c r="U171" s="98"/>
      <c r="V171" s="99"/>
    </row>
    <row r="172" spans="2:22" x14ac:dyDescent="0.2">
      <c r="B172" s="97"/>
      <c r="C172" s="98"/>
      <c r="D172" s="98"/>
      <c r="E172" s="98"/>
      <c r="F172" s="98"/>
      <c r="G172" s="98"/>
      <c r="H172" s="98"/>
      <c r="I172" s="98"/>
      <c r="J172" s="98"/>
      <c r="K172" s="98"/>
      <c r="L172" s="98"/>
      <c r="M172" s="98"/>
      <c r="N172" s="98"/>
      <c r="O172" s="98"/>
      <c r="P172" s="98"/>
      <c r="Q172" s="98"/>
      <c r="R172" s="98"/>
      <c r="S172" s="98"/>
      <c r="T172" s="98"/>
      <c r="U172" s="98"/>
      <c r="V172" s="99"/>
    </row>
    <row r="173" spans="2:22" x14ac:dyDescent="0.2">
      <c r="B173" s="97"/>
      <c r="C173" s="98"/>
      <c r="D173" s="98"/>
      <c r="E173" s="98"/>
      <c r="F173" s="98"/>
      <c r="G173" s="98"/>
      <c r="H173" s="98"/>
      <c r="I173" s="98"/>
      <c r="J173" s="98"/>
      <c r="K173" s="98"/>
      <c r="L173" s="98"/>
      <c r="M173" s="98"/>
      <c r="N173" s="98"/>
      <c r="O173" s="98"/>
      <c r="P173" s="98"/>
      <c r="Q173" s="98"/>
      <c r="R173" s="98"/>
      <c r="S173" s="98"/>
      <c r="T173" s="98"/>
      <c r="U173" s="98"/>
      <c r="V173" s="99"/>
    </row>
    <row r="174" spans="2:22" ht="13.5" thickBot="1" x14ac:dyDescent="0.25">
      <c r="B174" s="100"/>
      <c r="C174" s="101"/>
      <c r="D174" s="101"/>
      <c r="E174" s="101"/>
      <c r="F174" s="101"/>
      <c r="G174" s="101"/>
      <c r="H174" s="101"/>
      <c r="I174" s="101"/>
      <c r="J174" s="101"/>
      <c r="K174" s="101"/>
      <c r="L174" s="101"/>
      <c r="M174" s="101"/>
      <c r="N174" s="101"/>
      <c r="O174" s="101"/>
      <c r="P174" s="101"/>
      <c r="Q174" s="101"/>
      <c r="R174" s="101"/>
      <c r="S174" s="101"/>
      <c r="T174" s="101"/>
      <c r="U174" s="101"/>
      <c r="V174" s="102"/>
    </row>
  </sheetData>
  <mergeCells count="12">
    <mergeCell ref="B145:U145"/>
    <mergeCell ref="B168:V169"/>
    <mergeCell ref="M122:V126"/>
    <mergeCell ref="C135:C136"/>
    <mergeCell ref="D135:D136"/>
    <mergeCell ref="B137:V140"/>
    <mergeCell ref="B109:L115"/>
    <mergeCell ref="B121:L128"/>
    <mergeCell ref="C131:C132"/>
    <mergeCell ref="D131:D132"/>
    <mergeCell ref="C133:C134"/>
    <mergeCell ref="D133:D13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16</vt:i4>
      </vt:variant>
      <vt:variant>
        <vt:lpstr>Named Ranges</vt:lpstr>
      </vt:variant>
      <vt:variant>
        <vt:i4>2</vt:i4>
      </vt:variant>
    </vt:vector>
  </HeadingPairs>
  <TitlesOfParts>
    <vt:vector size="18" baseType="lpstr">
      <vt:lpstr>COMPONENTS</vt:lpstr>
      <vt:lpstr>MOTOR CONFIG</vt:lpstr>
      <vt:lpstr>AXIS CALC</vt:lpstr>
      <vt:lpstr>AYT</vt:lpstr>
      <vt:lpstr>AZT</vt:lpstr>
      <vt:lpstr>DYT</vt:lpstr>
      <vt:lpstr>DZT</vt:lpstr>
      <vt:lpstr>AXR</vt:lpstr>
      <vt:lpstr>DXR</vt:lpstr>
      <vt:lpstr>SXR</vt:lpstr>
      <vt:lpstr>DX1T DX2T</vt:lpstr>
      <vt:lpstr>SX1 SX2</vt:lpstr>
      <vt:lpstr>SZ1 SZ2</vt:lpstr>
      <vt:lpstr>ANALYZER SIGNALS</vt:lpstr>
      <vt:lpstr>DETECTOR SIGNALS</vt:lpstr>
      <vt:lpstr>SLITS SIGNALS</vt:lpstr>
      <vt:lpstr>'ANALYZER SIGNALS'!Print_Area</vt:lpstr>
      <vt:lpstr>COMPONENTS!Print_Area</vt:lpstr>
    </vt:vector>
  </TitlesOfParts>
  <Company>cells</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rvalcarcel</dc:creator>
  <cp:lastModifiedBy>Jose Avila</cp:lastModifiedBy>
  <cp:lastPrinted>2013-08-09T12:54:15Z</cp:lastPrinted>
  <dcterms:created xsi:type="dcterms:W3CDTF">2010-01-20T13:48:55Z</dcterms:created>
  <dcterms:modified xsi:type="dcterms:W3CDTF">2013-09-19T14:23:57Z</dcterms:modified>
</cp:coreProperties>
</file>